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D7DFF76A-6663-47AE-96A4-D0D388E9F2F3}" xr6:coauthVersionLast="47" xr6:coauthVersionMax="47" xr10:uidLastSave="{00000000-0000-0000-0000-000000000000}"/>
  <bookViews>
    <workbookView xWindow="-120" yWindow="-120" windowWidth="29040" windowHeight="15840" tabRatio="678" activeTab="1" xr2:uid="{00000000-000D-0000-FFFF-FFFF00000000}"/>
  </bookViews>
  <sheets>
    <sheet name="Plantilla gastos" sheetId="107" r:id="rId1"/>
    <sheet name="Registro de gastos" sheetId="120" r:id="rId2"/>
    <sheet name="Tablas" sheetId="121" r:id="rId3"/>
  </sheets>
  <definedNames>
    <definedName name="Años">Tablas!$B$5:$B$21</definedName>
    <definedName name="Cuentas">OFFSET(Tablas!$H$4,1,0,COUNTA(Tablas!$H$5:$H$5000),1)</definedName>
    <definedName name="Tipo_Gastos">Tablas!$F$5:$F$10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20" l="1"/>
  <c r="D6" i="120"/>
  <c r="D7" i="120"/>
  <c r="D8" i="120"/>
  <c r="D9" i="120"/>
  <c r="D10" i="120"/>
  <c r="D11" i="120"/>
  <c r="D12" i="120"/>
  <c r="D13" i="120"/>
  <c r="D14" i="120"/>
  <c r="D15" i="120"/>
  <c r="D16" i="120"/>
  <c r="D17" i="120"/>
  <c r="D18" i="120"/>
  <c r="D19" i="120"/>
  <c r="D20" i="120"/>
  <c r="D21" i="120"/>
  <c r="D22" i="120"/>
  <c r="D23" i="120"/>
  <c r="D24" i="120"/>
  <c r="D25" i="120"/>
  <c r="D26" i="120"/>
  <c r="D27" i="120"/>
  <c r="D28" i="120"/>
  <c r="D29" i="120"/>
  <c r="D30" i="120"/>
  <c r="D31" i="120"/>
  <c r="D32" i="120"/>
  <c r="D33" i="120"/>
  <c r="D34" i="120"/>
  <c r="D35" i="120"/>
  <c r="D36" i="120"/>
  <c r="D37" i="120"/>
  <c r="D38" i="120"/>
  <c r="D39" i="120"/>
  <c r="D40" i="120"/>
  <c r="D41" i="120"/>
  <c r="D42" i="120"/>
  <c r="D43" i="120"/>
  <c r="D44" i="120"/>
  <c r="D45" i="120"/>
  <c r="D46" i="120"/>
  <c r="D47" i="120"/>
  <c r="D48" i="120"/>
  <c r="D49" i="120"/>
  <c r="D50" i="120"/>
  <c r="D51" i="120"/>
  <c r="D52" i="120"/>
  <c r="D53" i="120"/>
  <c r="D54" i="120"/>
  <c r="D55" i="120"/>
  <c r="D56" i="120"/>
  <c r="D57" i="120"/>
  <c r="D58" i="120"/>
  <c r="D59" i="120"/>
  <c r="D60" i="120"/>
  <c r="D61" i="120"/>
  <c r="D62" i="120"/>
  <c r="D63" i="120"/>
  <c r="D64" i="120"/>
  <c r="D65" i="120"/>
  <c r="D66" i="120"/>
  <c r="D67" i="120"/>
  <c r="D68" i="120"/>
  <c r="D69" i="120"/>
  <c r="A20" i="120"/>
  <c r="H20" i="120" s="1"/>
  <c r="A21" i="120"/>
  <c r="H21" i="120" s="1"/>
  <c r="A22" i="120"/>
  <c r="H22" i="120" s="1"/>
  <c r="A23" i="120"/>
  <c r="H23" i="120" s="1"/>
  <c r="A24" i="120"/>
  <c r="H24" i="120" s="1"/>
  <c r="A25" i="120"/>
  <c r="H25" i="120" s="1"/>
  <c r="A26" i="120"/>
  <c r="H26" i="120" s="1"/>
  <c r="A27" i="120"/>
  <c r="H27" i="120" s="1"/>
  <c r="A28" i="120"/>
  <c r="H28" i="120" s="1"/>
  <c r="A29" i="120"/>
  <c r="H29" i="120" s="1"/>
  <c r="A30" i="120"/>
  <c r="H30" i="120" s="1"/>
  <c r="A31" i="120"/>
  <c r="H31" i="120" s="1"/>
  <c r="A32" i="120"/>
  <c r="H32" i="120" s="1"/>
  <c r="A33" i="120"/>
  <c r="H33" i="120" s="1"/>
  <c r="A34" i="120"/>
  <c r="H34" i="120" s="1"/>
  <c r="A35" i="120"/>
  <c r="H35" i="120" s="1"/>
  <c r="A36" i="120"/>
  <c r="H36" i="120" s="1"/>
  <c r="A37" i="120"/>
  <c r="H37" i="120" s="1"/>
  <c r="A38" i="120"/>
  <c r="H38" i="120" s="1"/>
  <c r="A39" i="120"/>
  <c r="H39" i="120" s="1"/>
  <c r="A40" i="120"/>
  <c r="H40" i="120" s="1"/>
  <c r="A41" i="120"/>
  <c r="H41" i="120" s="1"/>
  <c r="A42" i="120"/>
  <c r="H42" i="120" s="1"/>
  <c r="A43" i="120"/>
  <c r="H43" i="120" s="1"/>
  <c r="A44" i="120"/>
  <c r="H44" i="120" s="1"/>
  <c r="A45" i="120"/>
  <c r="H45" i="120" s="1"/>
  <c r="A46" i="120"/>
  <c r="H46" i="120" s="1"/>
  <c r="A47" i="120"/>
  <c r="H47" i="120" s="1"/>
  <c r="A48" i="120"/>
  <c r="H48" i="120" s="1"/>
  <c r="A49" i="120"/>
  <c r="H49" i="120" s="1"/>
  <c r="A50" i="120"/>
  <c r="H50" i="120" s="1"/>
  <c r="A51" i="120"/>
  <c r="H51" i="120" s="1"/>
  <c r="A52" i="120"/>
  <c r="H52" i="120" s="1"/>
  <c r="A53" i="120"/>
  <c r="H53" i="120" s="1"/>
  <c r="A54" i="120"/>
  <c r="H54" i="120" s="1"/>
  <c r="A55" i="120"/>
  <c r="H55" i="120" s="1"/>
  <c r="A56" i="120"/>
  <c r="H56" i="120" s="1"/>
  <c r="A57" i="120"/>
  <c r="H57" i="120" s="1"/>
  <c r="A58" i="120"/>
  <c r="H58" i="120" s="1"/>
  <c r="A59" i="120"/>
  <c r="H59" i="120" s="1"/>
  <c r="A60" i="120"/>
  <c r="H60" i="120" s="1"/>
  <c r="A61" i="120"/>
  <c r="H61" i="120" s="1"/>
  <c r="A62" i="120"/>
  <c r="H62" i="120" s="1"/>
  <c r="A63" i="120"/>
  <c r="H63" i="120" s="1"/>
  <c r="A64" i="120"/>
  <c r="H64" i="120" s="1"/>
  <c r="A65" i="120"/>
  <c r="H65" i="120" s="1"/>
  <c r="A66" i="120"/>
  <c r="H66" i="120" s="1"/>
  <c r="A67" i="120"/>
  <c r="H67" i="120" s="1"/>
  <c r="A68" i="120"/>
  <c r="H68" i="120" s="1"/>
  <c r="A69" i="120"/>
  <c r="H69" i="120" s="1"/>
  <c r="F20" i="120"/>
  <c r="F21" i="120"/>
  <c r="F22" i="120"/>
  <c r="F23" i="120"/>
  <c r="F24" i="120"/>
  <c r="F25" i="120"/>
  <c r="F26" i="120"/>
  <c r="F27" i="120"/>
  <c r="F28" i="120"/>
  <c r="F29" i="120"/>
  <c r="F30" i="120"/>
  <c r="F31" i="120"/>
  <c r="F32" i="120"/>
  <c r="F33" i="120"/>
  <c r="F34" i="120"/>
  <c r="F35" i="120"/>
  <c r="F36" i="120"/>
  <c r="F37" i="120"/>
  <c r="F38" i="120"/>
  <c r="F39" i="120"/>
  <c r="F40" i="120"/>
  <c r="F41" i="120"/>
  <c r="F42" i="120"/>
  <c r="F43" i="120"/>
  <c r="F44" i="120"/>
  <c r="F45" i="120"/>
  <c r="F46" i="120"/>
  <c r="F47" i="120"/>
  <c r="F48" i="120"/>
  <c r="F49" i="120"/>
  <c r="F50" i="120"/>
  <c r="F51" i="120"/>
  <c r="F52" i="120"/>
  <c r="F53" i="120"/>
  <c r="F54" i="120"/>
  <c r="F55" i="120"/>
  <c r="F56" i="120"/>
  <c r="F57" i="120"/>
  <c r="F58" i="120"/>
  <c r="F59" i="120"/>
  <c r="F60" i="120"/>
  <c r="F61" i="120"/>
  <c r="F62" i="120"/>
  <c r="F63" i="120"/>
  <c r="F64" i="120"/>
  <c r="F65" i="120"/>
  <c r="F66" i="120"/>
  <c r="F67" i="120"/>
  <c r="F68" i="120"/>
  <c r="F69" i="120"/>
  <c r="G20" i="120"/>
  <c r="G22" i="120"/>
  <c r="G24" i="120"/>
  <c r="G25" i="120"/>
  <c r="G27" i="120"/>
  <c r="G28" i="120"/>
  <c r="G30" i="120"/>
  <c r="G32" i="120"/>
  <c r="G33" i="120"/>
  <c r="G35" i="120"/>
  <c r="G36" i="120"/>
  <c r="G38" i="120"/>
  <c r="G40" i="120"/>
  <c r="G41" i="120"/>
  <c r="G48" i="120"/>
  <c r="G49" i="120"/>
  <c r="G65" i="120"/>
  <c r="G69" i="120"/>
  <c r="J122" i="121"/>
  <c r="K122" i="121"/>
  <c r="L122" i="121"/>
  <c r="J123" i="121"/>
  <c r="K123" i="121"/>
  <c r="L123" i="121"/>
  <c r="J124" i="121"/>
  <c r="K124" i="121"/>
  <c r="L124" i="121"/>
  <c r="J125" i="121"/>
  <c r="K125" i="121"/>
  <c r="L125" i="121"/>
  <c r="J126" i="121"/>
  <c r="K126" i="121"/>
  <c r="L126" i="121"/>
  <c r="J127" i="121"/>
  <c r="K127" i="121"/>
  <c r="L127" i="121"/>
  <c r="J128" i="121"/>
  <c r="K128" i="121"/>
  <c r="L128" i="121"/>
  <c r="J129" i="121"/>
  <c r="K129" i="121"/>
  <c r="L129" i="121"/>
  <c r="J130" i="121"/>
  <c r="K130" i="121"/>
  <c r="L130" i="121"/>
  <c r="J131" i="121"/>
  <c r="K131" i="121"/>
  <c r="L131" i="121"/>
  <c r="J132" i="121"/>
  <c r="K132" i="121"/>
  <c r="L132" i="121"/>
  <c r="J133" i="121"/>
  <c r="K133" i="121"/>
  <c r="L133" i="121"/>
  <c r="J134" i="121"/>
  <c r="K134" i="121"/>
  <c r="L134" i="121"/>
  <c r="J135" i="121"/>
  <c r="K135" i="121"/>
  <c r="L135" i="121"/>
  <c r="J136" i="121"/>
  <c r="K136" i="121"/>
  <c r="L136" i="121"/>
  <c r="J137" i="121"/>
  <c r="K137" i="121"/>
  <c r="L137" i="121"/>
  <c r="J138" i="121"/>
  <c r="K138" i="121"/>
  <c r="L138" i="121"/>
  <c r="J139" i="121"/>
  <c r="K139" i="121"/>
  <c r="L139" i="121"/>
  <c r="J140" i="121"/>
  <c r="K140" i="121"/>
  <c r="L140" i="121"/>
  <c r="J141" i="121"/>
  <c r="K141" i="121"/>
  <c r="L141" i="121"/>
  <c r="J142" i="121"/>
  <c r="K142" i="121"/>
  <c r="L142" i="121"/>
  <c r="J143" i="121"/>
  <c r="K143" i="121"/>
  <c r="L143" i="121"/>
  <c r="J144" i="121"/>
  <c r="K144" i="121"/>
  <c r="L144" i="121"/>
  <c r="J145" i="121"/>
  <c r="K145" i="121"/>
  <c r="L145" i="121"/>
  <c r="J146" i="121"/>
  <c r="K146" i="121"/>
  <c r="L146" i="121"/>
  <c r="J147" i="121"/>
  <c r="K147" i="121"/>
  <c r="L147" i="121"/>
  <c r="J148" i="121"/>
  <c r="K148" i="121"/>
  <c r="L148" i="121"/>
  <c r="J149" i="121"/>
  <c r="K149" i="121"/>
  <c r="L149" i="121"/>
  <c r="J150" i="121"/>
  <c r="K150" i="121"/>
  <c r="L150" i="121"/>
  <c r="J151" i="121"/>
  <c r="K151" i="121"/>
  <c r="L151" i="121"/>
  <c r="J152" i="121"/>
  <c r="K152" i="121"/>
  <c r="L152" i="121"/>
  <c r="J153" i="121"/>
  <c r="K153" i="121"/>
  <c r="L153" i="121"/>
  <c r="J154" i="121"/>
  <c r="K154" i="121"/>
  <c r="L154" i="121"/>
  <c r="J155" i="121"/>
  <c r="K155" i="121"/>
  <c r="L155" i="121"/>
  <c r="J156" i="121"/>
  <c r="K156" i="121"/>
  <c r="L156" i="121"/>
  <c r="J157" i="121"/>
  <c r="K157" i="121"/>
  <c r="L157" i="121"/>
  <c r="J158" i="121"/>
  <c r="K158" i="121"/>
  <c r="L158" i="121"/>
  <c r="J70" i="121"/>
  <c r="K70" i="121"/>
  <c r="L70" i="121"/>
  <c r="J71" i="121"/>
  <c r="K71" i="121"/>
  <c r="L71" i="121"/>
  <c r="J72" i="121"/>
  <c r="K72" i="121"/>
  <c r="L72" i="121"/>
  <c r="J73" i="121"/>
  <c r="K73" i="121"/>
  <c r="L73" i="121"/>
  <c r="J74" i="121"/>
  <c r="K74" i="121"/>
  <c r="L74" i="121"/>
  <c r="J75" i="121"/>
  <c r="K75" i="121"/>
  <c r="L75" i="121"/>
  <c r="J76" i="121"/>
  <c r="K76" i="121"/>
  <c r="L76" i="121"/>
  <c r="J77" i="121"/>
  <c r="K77" i="121"/>
  <c r="L77" i="121"/>
  <c r="J78" i="121"/>
  <c r="K78" i="121"/>
  <c r="L78" i="121"/>
  <c r="J79" i="121"/>
  <c r="K79" i="121"/>
  <c r="L79" i="121"/>
  <c r="J80" i="121"/>
  <c r="K80" i="121"/>
  <c r="L80" i="121"/>
  <c r="J81" i="121"/>
  <c r="K81" i="121"/>
  <c r="L81" i="121"/>
  <c r="J82" i="121"/>
  <c r="K82" i="121"/>
  <c r="L82" i="121"/>
  <c r="J83" i="121"/>
  <c r="K83" i="121"/>
  <c r="L83" i="121"/>
  <c r="J84" i="121"/>
  <c r="K84" i="121"/>
  <c r="L84" i="121"/>
  <c r="J85" i="121"/>
  <c r="K85" i="121"/>
  <c r="L85" i="121"/>
  <c r="J86" i="121"/>
  <c r="K86" i="121"/>
  <c r="L86" i="121"/>
  <c r="J87" i="121"/>
  <c r="K87" i="121"/>
  <c r="L87" i="121"/>
  <c r="J88" i="121"/>
  <c r="K88" i="121"/>
  <c r="L88" i="121"/>
  <c r="J89" i="121"/>
  <c r="K89" i="121"/>
  <c r="L89" i="121"/>
  <c r="J90" i="121"/>
  <c r="K90" i="121"/>
  <c r="L90" i="121"/>
  <c r="J91" i="121"/>
  <c r="K91" i="121"/>
  <c r="L91" i="121"/>
  <c r="J92" i="121"/>
  <c r="K92" i="121"/>
  <c r="L92" i="121"/>
  <c r="J93" i="121"/>
  <c r="K93" i="121"/>
  <c r="L93" i="121"/>
  <c r="J94" i="121"/>
  <c r="K94" i="121"/>
  <c r="L94" i="121"/>
  <c r="J95" i="121"/>
  <c r="K95" i="121"/>
  <c r="L95" i="121"/>
  <c r="J96" i="121"/>
  <c r="K96" i="121"/>
  <c r="L96" i="121"/>
  <c r="J97" i="121"/>
  <c r="K97" i="121"/>
  <c r="L97" i="121"/>
  <c r="J98" i="121"/>
  <c r="K98" i="121"/>
  <c r="L98" i="121"/>
  <c r="J99" i="121"/>
  <c r="K99" i="121"/>
  <c r="L99" i="121"/>
  <c r="J100" i="121"/>
  <c r="K100" i="121"/>
  <c r="L100" i="121"/>
  <c r="J101" i="121"/>
  <c r="K101" i="121"/>
  <c r="L101" i="121"/>
  <c r="J102" i="121"/>
  <c r="K102" i="121"/>
  <c r="L102" i="121"/>
  <c r="J103" i="121"/>
  <c r="K103" i="121"/>
  <c r="L103" i="121"/>
  <c r="J104" i="121"/>
  <c r="K104" i="121"/>
  <c r="L104" i="121"/>
  <c r="J105" i="121"/>
  <c r="K105" i="121"/>
  <c r="L105" i="121"/>
  <c r="J106" i="121"/>
  <c r="K106" i="121"/>
  <c r="L106" i="121"/>
  <c r="J107" i="121"/>
  <c r="K107" i="121"/>
  <c r="L107" i="121"/>
  <c r="J108" i="121"/>
  <c r="K108" i="121"/>
  <c r="L108" i="121"/>
  <c r="J109" i="121"/>
  <c r="K109" i="121"/>
  <c r="L109" i="121"/>
  <c r="J110" i="121"/>
  <c r="K110" i="121"/>
  <c r="L110" i="121"/>
  <c r="J111" i="121"/>
  <c r="K111" i="121"/>
  <c r="L111" i="121"/>
  <c r="J112" i="121"/>
  <c r="K112" i="121"/>
  <c r="L112" i="121"/>
  <c r="J113" i="121"/>
  <c r="K113" i="121"/>
  <c r="L113" i="121"/>
  <c r="J114" i="121"/>
  <c r="K114" i="121"/>
  <c r="L114" i="121"/>
  <c r="J115" i="121"/>
  <c r="K115" i="121"/>
  <c r="L115" i="121"/>
  <c r="J116" i="121"/>
  <c r="K116" i="121"/>
  <c r="L116" i="121"/>
  <c r="J117" i="121"/>
  <c r="K117" i="121"/>
  <c r="L117" i="121"/>
  <c r="J118" i="121"/>
  <c r="K118" i="121"/>
  <c r="L118" i="121"/>
  <c r="J119" i="121"/>
  <c r="K119" i="121"/>
  <c r="L119" i="121"/>
  <c r="J120" i="121"/>
  <c r="K120" i="121"/>
  <c r="L120" i="121"/>
  <c r="J121" i="121"/>
  <c r="K121" i="121"/>
  <c r="L121" i="121"/>
  <c r="K5" i="121"/>
  <c r="K6" i="121"/>
  <c r="K7" i="121"/>
  <c r="K8" i="121"/>
  <c r="K9" i="121"/>
  <c r="K10" i="121"/>
  <c r="K11" i="121"/>
  <c r="K12" i="121"/>
  <c r="L12" i="121" s="1"/>
  <c r="K13" i="121"/>
  <c r="K14" i="121"/>
  <c r="K15" i="121"/>
  <c r="K16" i="121"/>
  <c r="K17" i="121"/>
  <c r="K18" i="121"/>
  <c r="K19" i="121"/>
  <c r="K20" i="121"/>
  <c r="L20" i="121" s="1"/>
  <c r="K21" i="121"/>
  <c r="K22" i="121"/>
  <c r="K23" i="121"/>
  <c r="K24" i="121"/>
  <c r="K25" i="121"/>
  <c r="K26" i="121"/>
  <c r="K27" i="121"/>
  <c r="K28" i="121"/>
  <c r="L28" i="121" s="1"/>
  <c r="K29" i="121"/>
  <c r="K30" i="121"/>
  <c r="K31" i="121"/>
  <c r="K32" i="121"/>
  <c r="K33" i="121"/>
  <c r="K34" i="121"/>
  <c r="K35" i="121"/>
  <c r="K36" i="121"/>
  <c r="L36" i="121" s="1"/>
  <c r="K37" i="121"/>
  <c r="K38" i="121"/>
  <c r="K39" i="121"/>
  <c r="K40" i="121"/>
  <c r="K41" i="121"/>
  <c r="K42" i="121"/>
  <c r="K43" i="121"/>
  <c r="K44" i="121"/>
  <c r="L44" i="121" s="1"/>
  <c r="K45" i="121"/>
  <c r="K46" i="121"/>
  <c r="K47" i="121"/>
  <c r="K48" i="121"/>
  <c r="K49" i="121"/>
  <c r="K50" i="121"/>
  <c r="K51" i="121"/>
  <c r="K52" i="121"/>
  <c r="L52" i="121" s="1"/>
  <c r="K53" i="121"/>
  <c r="K54" i="121"/>
  <c r="K55" i="121"/>
  <c r="K56" i="121"/>
  <c r="K57" i="121"/>
  <c r="K58" i="121"/>
  <c r="K59" i="121"/>
  <c r="K60" i="121"/>
  <c r="L60" i="121" s="1"/>
  <c r="K61" i="121"/>
  <c r="K62" i="121"/>
  <c r="K63" i="121"/>
  <c r="K64" i="121"/>
  <c r="K65" i="121"/>
  <c r="K66" i="121"/>
  <c r="K67" i="121"/>
  <c r="K68" i="121"/>
  <c r="L68" i="121" s="1"/>
  <c r="K69" i="121"/>
  <c r="J5" i="121"/>
  <c r="L5" i="121" s="1"/>
  <c r="J6" i="121"/>
  <c r="L6" i="121" s="1"/>
  <c r="J7" i="121"/>
  <c r="L7" i="121" s="1"/>
  <c r="J8" i="121"/>
  <c r="L8" i="121" s="1"/>
  <c r="J9" i="121"/>
  <c r="L9" i="121" s="1"/>
  <c r="J10" i="121"/>
  <c r="L10" i="121" s="1"/>
  <c r="J11" i="121"/>
  <c r="L11" i="121" s="1"/>
  <c r="J12" i="121"/>
  <c r="J13" i="121"/>
  <c r="L13" i="121" s="1"/>
  <c r="J14" i="121"/>
  <c r="L14" i="121" s="1"/>
  <c r="J15" i="121"/>
  <c r="L15" i="121" s="1"/>
  <c r="J16" i="121"/>
  <c r="L16" i="121" s="1"/>
  <c r="J17" i="121"/>
  <c r="L17" i="121" s="1"/>
  <c r="J18" i="121"/>
  <c r="L18" i="121" s="1"/>
  <c r="J19" i="121"/>
  <c r="L19" i="121" s="1"/>
  <c r="J20" i="121"/>
  <c r="J21" i="121"/>
  <c r="L21" i="121" s="1"/>
  <c r="J22" i="121"/>
  <c r="L22" i="121" s="1"/>
  <c r="J23" i="121"/>
  <c r="L23" i="121" s="1"/>
  <c r="J24" i="121"/>
  <c r="L24" i="121" s="1"/>
  <c r="J25" i="121"/>
  <c r="L25" i="121" s="1"/>
  <c r="J26" i="121"/>
  <c r="L26" i="121" s="1"/>
  <c r="J27" i="121"/>
  <c r="L27" i="121" s="1"/>
  <c r="J28" i="121"/>
  <c r="J29" i="121"/>
  <c r="L29" i="121" s="1"/>
  <c r="J30" i="121"/>
  <c r="L30" i="121" s="1"/>
  <c r="J31" i="121"/>
  <c r="L31" i="121" s="1"/>
  <c r="J32" i="121"/>
  <c r="L32" i="121" s="1"/>
  <c r="J33" i="121"/>
  <c r="L33" i="121" s="1"/>
  <c r="J34" i="121"/>
  <c r="L34" i="121" s="1"/>
  <c r="J35" i="121"/>
  <c r="L35" i="121" s="1"/>
  <c r="J36" i="121"/>
  <c r="J37" i="121"/>
  <c r="L37" i="121" s="1"/>
  <c r="J38" i="121"/>
  <c r="L38" i="121" s="1"/>
  <c r="J39" i="121"/>
  <c r="L39" i="121" s="1"/>
  <c r="J40" i="121"/>
  <c r="L40" i="121" s="1"/>
  <c r="J41" i="121"/>
  <c r="L41" i="121" s="1"/>
  <c r="J42" i="121"/>
  <c r="L42" i="121" s="1"/>
  <c r="J43" i="121"/>
  <c r="L43" i="121" s="1"/>
  <c r="J44" i="121"/>
  <c r="J45" i="121"/>
  <c r="L45" i="121" s="1"/>
  <c r="J46" i="121"/>
  <c r="L46" i="121" s="1"/>
  <c r="J47" i="121"/>
  <c r="L47" i="121" s="1"/>
  <c r="J48" i="121"/>
  <c r="L48" i="121" s="1"/>
  <c r="J49" i="121"/>
  <c r="L49" i="121" s="1"/>
  <c r="J50" i="121"/>
  <c r="L50" i="121" s="1"/>
  <c r="J51" i="121"/>
  <c r="L51" i="121" s="1"/>
  <c r="J52" i="121"/>
  <c r="J53" i="121"/>
  <c r="L53" i="121" s="1"/>
  <c r="J54" i="121"/>
  <c r="L54" i="121" s="1"/>
  <c r="J55" i="121"/>
  <c r="L55" i="121" s="1"/>
  <c r="J56" i="121"/>
  <c r="L56" i="121" s="1"/>
  <c r="J57" i="121"/>
  <c r="L57" i="121" s="1"/>
  <c r="J58" i="121"/>
  <c r="L58" i="121" s="1"/>
  <c r="J59" i="121"/>
  <c r="L59" i="121" s="1"/>
  <c r="J60" i="121"/>
  <c r="J61" i="121"/>
  <c r="L61" i="121" s="1"/>
  <c r="J62" i="121"/>
  <c r="L62" i="121" s="1"/>
  <c r="J63" i="121"/>
  <c r="L63" i="121" s="1"/>
  <c r="J64" i="121"/>
  <c r="L64" i="121" s="1"/>
  <c r="J65" i="121"/>
  <c r="L65" i="121" s="1"/>
  <c r="J66" i="121"/>
  <c r="L66" i="121" s="1"/>
  <c r="J67" i="121"/>
  <c r="L67" i="121" s="1"/>
  <c r="J68" i="121"/>
  <c r="J69" i="121"/>
  <c r="L69" i="121" s="1"/>
  <c r="G26" i="120" l="1"/>
  <c r="D205" i="107"/>
  <c r="D37" i="107"/>
  <c r="D29" i="107"/>
  <c r="D21" i="107"/>
  <c r="D44" i="107"/>
  <c r="D36" i="107"/>
  <c r="D28" i="107"/>
  <c r="D20" i="107"/>
  <c r="D43" i="107"/>
  <c r="D35" i="107"/>
  <c r="D27" i="107"/>
  <c r="D19" i="107"/>
  <c r="D42" i="107"/>
  <c r="D34" i="107"/>
  <c r="D26" i="107"/>
  <c r="D18" i="107"/>
  <c r="D41" i="107"/>
  <c r="D33" i="107"/>
  <c r="D25" i="107"/>
  <c r="D17" i="107"/>
  <c r="D40" i="107"/>
  <c r="D32" i="107"/>
  <c r="D24" i="107"/>
  <c r="D16" i="107"/>
  <c r="D39" i="107"/>
  <c r="D31" i="107"/>
  <c r="D23" i="107"/>
  <c r="D15" i="107"/>
  <c r="D38" i="107"/>
  <c r="D30" i="107"/>
  <c r="D22" i="107"/>
  <c r="G57" i="120"/>
  <c r="G39" i="120"/>
  <c r="G31" i="120"/>
  <c r="G23" i="120"/>
  <c r="G56" i="120"/>
  <c r="G53" i="120"/>
  <c r="G37" i="120"/>
  <c r="G29" i="120"/>
  <c r="G21" i="120"/>
  <c r="G45" i="120"/>
  <c r="G34" i="120"/>
  <c r="G64" i="120"/>
  <c r="G61" i="120"/>
  <c r="G68" i="120"/>
  <c r="G60" i="120"/>
  <c r="G52" i="120"/>
  <c r="G44" i="120"/>
  <c r="G67" i="120"/>
  <c r="G66" i="120"/>
  <c r="G62" i="120"/>
  <c r="G58" i="120"/>
  <c r="G54" i="120"/>
  <c r="G50" i="120"/>
  <c r="G46" i="120"/>
  <c r="G63" i="120"/>
  <c r="G59" i="120"/>
  <c r="G55" i="120"/>
  <c r="G51" i="120"/>
  <c r="G47" i="120"/>
  <c r="G43" i="120"/>
  <c r="G42" i="120"/>
  <c r="F5" i="120"/>
  <c r="F6" i="120"/>
  <c r="F7" i="120"/>
  <c r="F8" i="120"/>
  <c r="F9" i="120"/>
  <c r="F10" i="120"/>
  <c r="F11" i="120"/>
  <c r="F12" i="120"/>
  <c r="F13" i="120"/>
  <c r="F14" i="120"/>
  <c r="F15" i="120"/>
  <c r="F16" i="120"/>
  <c r="F17" i="120"/>
  <c r="F18" i="120"/>
  <c r="F19" i="120"/>
  <c r="A19" i="120"/>
  <c r="G19" i="120" s="1"/>
  <c r="A5" i="120"/>
  <c r="A6" i="120"/>
  <c r="A7" i="120"/>
  <c r="A8" i="120"/>
  <c r="A9" i="120"/>
  <c r="H9" i="120" s="1"/>
  <c r="A10" i="120"/>
  <c r="G10" i="120" s="1"/>
  <c r="A11" i="120"/>
  <c r="G11" i="120" s="1"/>
  <c r="A12" i="120"/>
  <c r="H12" i="120" s="1"/>
  <c r="A13" i="120"/>
  <c r="G13" i="120" s="1"/>
  <c r="A14" i="120"/>
  <c r="G14" i="120" s="1"/>
  <c r="A15" i="120"/>
  <c r="G15" i="120" s="1"/>
  <c r="A16" i="120"/>
  <c r="G16" i="120" s="1"/>
  <c r="A17" i="120"/>
  <c r="H17" i="120" s="1"/>
  <c r="A18" i="120"/>
  <c r="H18" i="120" s="1"/>
  <c r="G12" i="120" l="1"/>
  <c r="H10" i="120"/>
  <c r="H19" i="120"/>
  <c r="G18" i="120"/>
  <c r="H14" i="120"/>
  <c r="H16" i="120"/>
  <c r="G9" i="120"/>
  <c r="H15" i="120"/>
  <c r="H11" i="120"/>
  <c r="G17" i="120"/>
  <c r="H13" i="120"/>
  <c r="C46" i="107" l="1"/>
  <c r="G8" i="120"/>
  <c r="H8" i="120"/>
  <c r="G7" i="120"/>
  <c r="H7" i="120"/>
  <c r="G6" i="120"/>
  <c r="H6" i="120"/>
  <c r="H5" i="120"/>
  <c r="G5" i="120"/>
  <c r="E12" i="107"/>
  <c r="E209" i="107" s="1"/>
  <c r="F209" i="107"/>
  <c r="D73" i="107" l="1"/>
  <c r="D69" i="107"/>
  <c r="D65" i="107"/>
  <c r="D61" i="107"/>
  <c r="D57" i="107"/>
  <c r="D53" i="107"/>
  <c r="D49" i="107"/>
  <c r="D76" i="107"/>
  <c r="D72" i="107"/>
  <c r="D68" i="107"/>
  <c r="D64" i="107"/>
  <c r="D60" i="107"/>
  <c r="D56" i="107"/>
  <c r="D52" i="107"/>
  <c r="D48" i="107"/>
  <c r="D75" i="107"/>
  <c r="D71" i="107"/>
  <c r="D67" i="107"/>
  <c r="D63" i="107"/>
  <c r="D59" i="107"/>
  <c r="D55" i="107"/>
  <c r="D51" i="107"/>
  <c r="D47" i="107"/>
  <c r="D74" i="107"/>
  <c r="D70" i="107"/>
  <c r="D66" i="107"/>
  <c r="D62" i="107"/>
  <c r="D58" i="107"/>
  <c r="D54" i="107"/>
  <c r="D50" i="107"/>
  <c r="C78" i="107"/>
  <c r="G12" i="107"/>
  <c r="G23" i="107" s="1"/>
  <c r="G44" i="107" l="1"/>
  <c r="G64" i="107"/>
  <c r="G40" i="107"/>
  <c r="G32" i="107"/>
  <c r="G36" i="107"/>
  <c r="G28" i="107"/>
  <c r="G15" i="107"/>
  <c r="G43" i="107"/>
  <c r="G41" i="107"/>
  <c r="G37" i="107"/>
  <c r="G33" i="107"/>
  <c r="G29" i="107"/>
  <c r="G22" i="107"/>
  <c r="G71" i="107"/>
  <c r="G67" i="107"/>
  <c r="G52" i="107"/>
  <c r="G54" i="107"/>
  <c r="G68" i="107"/>
  <c r="G205" i="107"/>
  <c r="G74" i="107"/>
  <c r="G51" i="107"/>
  <c r="G55" i="107"/>
  <c r="G60" i="107"/>
  <c r="G59" i="107"/>
  <c r="G17" i="107"/>
  <c r="G21" i="107"/>
  <c r="G25" i="107"/>
  <c r="G70" i="107"/>
  <c r="G66" i="107"/>
  <c r="G50" i="107"/>
  <c r="G73" i="107"/>
  <c r="G65" i="107"/>
  <c r="G16" i="107"/>
  <c r="G20" i="107"/>
  <c r="G24" i="107"/>
  <c r="G72" i="107"/>
  <c r="G62" i="107"/>
  <c r="G76" i="107"/>
  <c r="G47" i="107"/>
  <c r="G56" i="107"/>
  <c r="G58" i="107"/>
  <c r="G49" i="107"/>
  <c r="G57" i="107"/>
  <c r="G61" i="107"/>
  <c r="G53" i="107"/>
  <c r="G42" i="107"/>
  <c r="G38" i="107"/>
  <c r="G34" i="107"/>
  <c r="G30" i="107"/>
  <c r="G27" i="107"/>
  <c r="G19" i="107"/>
  <c r="G69" i="107"/>
  <c r="G63" i="107"/>
  <c r="D107" i="107"/>
  <c r="G107" i="107" s="1"/>
  <c r="D103" i="107"/>
  <c r="G103" i="107" s="1"/>
  <c r="D99" i="107"/>
  <c r="G99" i="107" s="1"/>
  <c r="D95" i="107"/>
  <c r="G95" i="107" s="1"/>
  <c r="D91" i="107"/>
  <c r="G91" i="107" s="1"/>
  <c r="D87" i="107"/>
  <c r="G87" i="107" s="1"/>
  <c r="D83" i="107"/>
  <c r="G83" i="107" s="1"/>
  <c r="D79" i="107"/>
  <c r="G79" i="107" s="1"/>
  <c r="D106" i="107"/>
  <c r="G106" i="107" s="1"/>
  <c r="D102" i="107"/>
  <c r="G102" i="107" s="1"/>
  <c r="D98" i="107"/>
  <c r="G98" i="107" s="1"/>
  <c r="D94" i="107"/>
  <c r="G94" i="107" s="1"/>
  <c r="D90" i="107"/>
  <c r="G90" i="107" s="1"/>
  <c r="D86" i="107"/>
  <c r="G86" i="107" s="1"/>
  <c r="D82" i="107"/>
  <c r="G82" i="107" s="1"/>
  <c r="D105" i="107"/>
  <c r="G105" i="107" s="1"/>
  <c r="D101" i="107"/>
  <c r="G101" i="107" s="1"/>
  <c r="D97" i="107"/>
  <c r="G97" i="107" s="1"/>
  <c r="D93" i="107"/>
  <c r="G93" i="107" s="1"/>
  <c r="D89" i="107"/>
  <c r="G89" i="107" s="1"/>
  <c r="D85" i="107"/>
  <c r="G85" i="107" s="1"/>
  <c r="D81" i="107"/>
  <c r="G81" i="107" s="1"/>
  <c r="D108" i="107"/>
  <c r="G108" i="107" s="1"/>
  <c r="D104" i="107"/>
  <c r="G104" i="107" s="1"/>
  <c r="D100" i="107"/>
  <c r="G100" i="107" s="1"/>
  <c r="D96" i="107"/>
  <c r="G96" i="107" s="1"/>
  <c r="D92" i="107"/>
  <c r="G92" i="107" s="1"/>
  <c r="D88" i="107"/>
  <c r="G88" i="107" s="1"/>
  <c r="D84" i="107"/>
  <c r="G84" i="107" s="1"/>
  <c r="D80" i="107"/>
  <c r="G80" i="107" s="1"/>
  <c r="G39" i="107"/>
  <c r="G35" i="107"/>
  <c r="G31" i="107"/>
  <c r="G26" i="107"/>
  <c r="G18" i="107"/>
  <c r="G75" i="107"/>
  <c r="G48" i="107"/>
  <c r="G209" i="107"/>
  <c r="C110" i="107"/>
  <c r="R10" i="107"/>
  <c r="I10" i="107"/>
  <c r="H10" i="107"/>
  <c r="L10" i="107"/>
  <c r="G10" i="107"/>
  <c r="N10" i="107"/>
  <c r="K10" i="107"/>
  <c r="E9" i="107"/>
  <c r="J10" i="107"/>
  <c r="O10" i="107"/>
  <c r="Q10" i="107"/>
  <c r="M10" i="107"/>
  <c r="P10" i="107"/>
  <c r="H12" i="107"/>
  <c r="H205" i="107" l="1"/>
  <c r="H95" i="107"/>
  <c r="H94" i="107"/>
  <c r="H96" i="107"/>
  <c r="H103" i="107"/>
  <c r="H87" i="107"/>
  <c r="H105" i="107"/>
  <c r="H99" i="107"/>
  <c r="H89" i="107"/>
  <c r="H79" i="107"/>
  <c r="H88" i="107"/>
  <c r="H107" i="107"/>
  <c r="H98" i="107"/>
  <c r="H86" i="107"/>
  <c r="H92" i="107"/>
  <c r="H57" i="107"/>
  <c r="H68" i="107"/>
  <c r="H64" i="107"/>
  <c r="H58" i="107"/>
  <c r="H74" i="107"/>
  <c r="H63" i="107"/>
  <c r="H70" i="107"/>
  <c r="H67" i="107"/>
  <c r="H66" i="107"/>
  <c r="H104" i="107"/>
  <c r="H106" i="107"/>
  <c r="H102" i="107"/>
  <c r="H56" i="107"/>
  <c r="H59" i="107"/>
  <c r="H55" i="107"/>
  <c r="H82" i="107"/>
  <c r="H91" i="107"/>
  <c r="H101" i="107"/>
  <c r="H83" i="107"/>
  <c r="H80" i="107"/>
  <c r="H93" i="107"/>
  <c r="H100" i="107"/>
  <c r="H61" i="107"/>
  <c r="H62" i="107"/>
  <c r="H48" i="107"/>
  <c r="H65" i="107"/>
  <c r="H75" i="107"/>
  <c r="H60" i="107"/>
  <c r="H76" i="107"/>
  <c r="H47" i="107"/>
  <c r="H18" i="107"/>
  <c r="H22" i="107"/>
  <c r="H26" i="107"/>
  <c r="H30" i="107"/>
  <c r="H34" i="107"/>
  <c r="H38" i="107"/>
  <c r="H42" i="107"/>
  <c r="H84" i="107"/>
  <c r="H15" i="107"/>
  <c r="H19" i="107"/>
  <c r="H27" i="107"/>
  <c r="H35" i="107"/>
  <c r="H97" i="107"/>
  <c r="H85" i="107"/>
  <c r="H81" i="107"/>
  <c r="H49" i="107"/>
  <c r="H69" i="107"/>
  <c r="H54" i="107"/>
  <c r="H17" i="107"/>
  <c r="H21" i="107"/>
  <c r="H25" i="107"/>
  <c r="H29" i="107"/>
  <c r="H33" i="107"/>
  <c r="H37" i="107"/>
  <c r="H41" i="107"/>
  <c r="H44" i="107"/>
  <c r="H90" i="107"/>
  <c r="H108" i="107"/>
  <c r="H53" i="107"/>
  <c r="H71" i="107"/>
  <c r="H23" i="107"/>
  <c r="H31" i="107"/>
  <c r="H39" i="107"/>
  <c r="H43" i="107"/>
  <c r="H73" i="107"/>
  <c r="H72" i="107"/>
  <c r="H52" i="107"/>
  <c r="H51" i="107"/>
  <c r="H16" i="107"/>
  <c r="H20" i="107"/>
  <c r="H24" i="107"/>
  <c r="H28" i="107"/>
  <c r="H32" i="107"/>
  <c r="H36" i="107"/>
  <c r="H40" i="107"/>
  <c r="H50" i="107"/>
  <c r="D137" i="107"/>
  <c r="G137" i="107" s="1"/>
  <c r="D133" i="107"/>
  <c r="G133" i="107" s="1"/>
  <c r="D129" i="107"/>
  <c r="G129" i="107" s="1"/>
  <c r="D125" i="107"/>
  <c r="G125" i="107" s="1"/>
  <c r="D121" i="107"/>
  <c r="G121" i="107" s="1"/>
  <c r="D117" i="107"/>
  <c r="G117" i="107" s="1"/>
  <c r="D113" i="107"/>
  <c r="G113" i="107" s="1"/>
  <c r="D140" i="107"/>
  <c r="G140" i="107" s="1"/>
  <c r="D136" i="107"/>
  <c r="G136" i="107" s="1"/>
  <c r="D132" i="107"/>
  <c r="G132" i="107" s="1"/>
  <c r="D128" i="107"/>
  <c r="G128" i="107" s="1"/>
  <c r="D124" i="107"/>
  <c r="G124" i="107" s="1"/>
  <c r="D120" i="107"/>
  <c r="G120" i="107" s="1"/>
  <c r="D116" i="107"/>
  <c r="G116" i="107" s="1"/>
  <c r="D112" i="107"/>
  <c r="G112" i="107" s="1"/>
  <c r="D139" i="107"/>
  <c r="G139" i="107" s="1"/>
  <c r="D135" i="107"/>
  <c r="G135" i="107" s="1"/>
  <c r="D131" i="107"/>
  <c r="G131" i="107" s="1"/>
  <c r="D127" i="107"/>
  <c r="G127" i="107" s="1"/>
  <c r="D123" i="107"/>
  <c r="G123" i="107" s="1"/>
  <c r="D119" i="107"/>
  <c r="G119" i="107" s="1"/>
  <c r="D115" i="107"/>
  <c r="G115" i="107" s="1"/>
  <c r="D111" i="107"/>
  <c r="G111" i="107" s="1"/>
  <c r="D138" i="107"/>
  <c r="G138" i="107" s="1"/>
  <c r="D134" i="107"/>
  <c r="G134" i="107" s="1"/>
  <c r="D130" i="107"/>
  <c r="G130" i="107" s="1"/>
  <c r="D126" i="107"/>
  <c r="G126" i="107" s="1"/>
  <c r="D122" i="107"/>
  <c r="G122" i="107" s="1"/>
  <c r="D118" i="107"/>
  <c r="G118" i="107" s="1"/>
  <c r="D114" i="107"/>
  <c r="G114" i="107" s="1"/>
  <c r="C142" i="107"/>
  <c r="G14" i="107"/>
  <c r="G46" i="107"/>
  <c r="H209" i="107"/>
  <c r="G11" i="107"/>
  <c r="H11" i="107" s="1"/>
  <c r="I11" i="107" s="1"/>
  <c r="J11" i="107" s="1"/>
  <c r="K11" i="107" s="1"/>
  <c r="L11" i="107" s="1"/>
  <c r="M11" i="107" s="1"/>
  <c r="N11" i="107" s="1"/>
  <c r="O11" i="107" s="1"/>
  <c r="P11" i="107" s="1"/>
  <c r="Q11" i="107" s="1"/>
  <c r="R11" i="107" s="1"/>
  <c r="I12" i="107"/>
  <c r="D171" i="107" l="1"/>
  <c r="D167" i="107"/>
  <c r="D163" i="107"/>
  <c r="D159" i="107"/>
  <c r="D155" i="107"/>
  <c r="D151" i="107"/>
  <c r="D147" i="107"/>
  <c r="D143" i="107"/>
  <c r="I143" i="107" s="1"/>
  <c r="D170" i="107"/>
  <c r="D166" i="107"/>
  <c r="D162" i="107"/>
  <c r="D158" i="107"/>
  <c r="D154" i="107"/>
  <c r="D150" i="107"/>
  <c r="D146" i="107"/>
  <c r="D169" i="107"/>
  <c r="I169" i="107" s="1"/>
  <c r="D165" i="107"/>
  <c r="D161" i="107"/>
  <c r="D157" i="107"/>
  <c r="D153" i="107"/>
  <c r="D149" i="107"/>
  <c r="D145" i="107"/>
  <c r="D172" i="107"/>
  <c r="D168" i="107"/>
  <c r="I168" i="107" s="1"/>
  <c r="D164" i="107"/>
  <c r="D160" i="107"/>
  <c r="D156" i="107"/>
  <c r="D152" i="107"/>
  <c r="D148" i="107"/>
  <c r="D144" i="107"/>
  <c r="I144" i="107" s="1"/>
  <c r="H133" i="107"/>
  <c r="H121" i="107"/>
  <c r="H130" i="107"/>
  <c r="H124" i="107"/>
  <c r="H122" i="107"/>
  <c r="H127" i="107"/>
  <c r="H114" i="107"/>
  <c r="H135" i="107"/>
  <c r="H112" i="107"/>
  <c r="H128" i="107"/>
  <c r="H115" i="107"/>
  <c r="H123" i="107"/>
  <c r="H116" i="107"/>
  <c r="H118" i="107"/>
  <c r="H140" i="107"/>
  <c r="H113" i="107"/>
  <c r="H138" i="107"/>
  <c r="H134" i="107"/>
  <c r="H139" i="107"/>
  <c r="H120" i="107"/>
  <c r="H132" i="107"/>
  <c r="H136" i="107"/>
  <c r="I150" i="107"/>
  <c r="I166" i="107"/>
  <c r="I154" i="107"/>
  <c r="I170" i="107"/>
  <c r="I147" i="107"/>
  <c r="I205" i="107"/>
  <c r="I145" i="107"/>
  <c r="I157" i="107"/>
  <c r="I155" i="107"/>
  <c r="I164" i="107"/>
  <c r="I151" i="107"/>
  <c r="I161" i="107"/>
  <c r="I153" i="107"/>
  <c r="I138" i="107"/>
  <c r="I134" i="107"/>
  <c r="I130" i="107"/>
  <c r="I122" i="107"/>
  <c r="I148" i="107"/>
  <c r="I158" i="107"/>
  <c r="I159" i="107"/>
  <c r="I171" i="107"/>
  <c r="I172" i="107"/>
  <c r="I162" i="107"/>
  <c r="I165" i="107"/>
  <c r="I163" i="107"/>
  <c r="I152" i="107"/>
  <c r="I126" i="107"/>
  <c r="I137" i="107"/>
  <c r="I132" i="107"/>
  <c r="I79" i="107"/>
  <c r="I85" i="107"/>
  <c r="I100" i="107"/>
  <c r="I108" i="107"/>
  <c r="I91" i="107"/>
  <c r="I118" i="107"/>
  <c r="I136" i="107"/>
  <c r="I127" i="107"/>
  <c r="I124" i="107"/>
  <c r="I119" i="107"/>
  <c r="I140" i="107"/>
  <c r="I121" i="107"/>
  <c r="I135" i="107"/>
  <c r="I90" i="107"/>
  <c r="I102" i="107"/>
  <c r="I88" i="107"/>
  <c r="I107" i="107"/>
  <c r="I146" i="107"/>
  <c r="I167" i="107"/>
  <c r="I160" i="107"/>
  <c r="I113" i="107"/>
  <c r="I116" i="107"/>
  <c r="I112" i="107"/>
  <c r="I125" i="107"/>
  <c r="I128" i="107"/>
  <c r="I131" i="107"/>
  <c r="I106" i="107"/>
  <c r="I86" i="107"/>
  <c r="I82" i="107"/>
  <c r="I83" i="107"/>
  <c r="I94" i="107"/>
  <c r="I120" i="107"/>
  <c r="I114" i="107"/>
  <c r="I129" i="107"/>
  <c r="I101" i="107"/>
  <c r="I87" i="107"/>
  <c r="I105" i="107"/>
  <c r="I81" i="107"/>
  <c r="I95" i="107"/>
  <c r="I84" i="107"/>
  <c r="I99" i="107"/>
  <c r="I50" i="107"/>
  <c r="I53" i="107"/>
  <c r="I61" i="107"/>
  <c r="I73" i="107"/>
  <c r="I63" i="107"/>
  <c r="I149" i="107"/>
  <c r="I115" i="107"/>
  <c r="I103" i="107"/>
  <c r="I62" i="107"/>
  <c r="I47" i="107"/>
  <c r="I70" i="107"/>
  <c r="I64" i="107"/>
  <c r="I74" i="107"/>
  <c r="I49" i="107"/>
  <c r="I59" i="107"/>
  <c r="I65" i="107"/>
  <c r="I69" i="107"/>
  <c r="I75" i="107"/>
  <c r="I156" i="107"/>
  <c r="I111" i="107"/>
  <c r="I133" i="107"/>
  <c r="I117" i="107"/>
  <c r="I98" i="107"/>
  <c r="I92" i="107"/>
  <c r="I89" i="107"/>
  <c r="I96" i="107"/>
  <c r="I97" i="107"/>
  <c r="I104" i="107"/>
  <c r="I51" i="107"/>
  <c r="I76" i="107"/>
  <c r="I55" i="107"/>
  <c r="I48" i="107"/>
  <c r="I56" i="107"/>
  <c r="I67" i="107"/>
  <c r="I71" i="107"/>
  <c r="I17" i="107"/>
  <c r="I21" i="107"/>
  <c r="I25" i="107"/>
  <c r="I29" i="107"/>
  <c r="I33" i="107"/>
  <c r="I37" i="107"/>
  <c r="I41" i="107"/>
  <c r="I18" i="107"/>
  <c r="I26" i="107"/>
  <c r="I34" i="107"/>
  <c r="I42" i="107"/>
  <c r="I80" i="107"/>
  <c r="I54" i="107"/>
  <c r="I52" i="107"/>
  <c r="I16" i="107"/>
  <c r="I20" i="107"/>
  <c r="I24" i="107"/>
  <c r="I28" i="107"/>
  <c r="I32" i="107"/>
  <c r="I36" i="107"/>
  <c r="I40" i="107"/>
  <c r="I139" i="107"/>
  <c r="I123" i="107"/>
  <c r="I58" i="107"/>
  <c r="I60" i="107"/>
  <c r="I68" i="107"/>
  <c r="I22" i="107"/>
  <c r="I30" i="107"/>
  <c r="I38" i="107"/>
  <c r="I93" i="107"/>
  <c r="I72" i="107"/>
  <c r="I66" i="107"/>
  <c r="I57" i="107"/>
  <c r="I15" i="107"/>
  <c r="I19" i="107"/>
  <c r="I23" i="107"/>
  <c r="I27" i="107"/>
  <c r="I31" i="107"/>
  <c r="I35" i="107"/>
  <c r="I39" i="107"/>
  <c r="I43" i="107"/>
  <c r="I44" i="107"/>
  <c r="H129" i="107"/>
  <c r="H117" i="107"/>
  <c r="H125" i="107"/>
  <c r="H131" i="107"/>
  <c r="H137" i="107"/>
  <c r="H119" i="107"/>
  <c r="H126" i="107"/>
  <c r="H111" i="107"/>
  <c r="G78" i="107"/>
  <c r="C174" i="107"/>
  <c r="H46" i="107"/>
  <c r="I209" i="107"/>
  <c r="H78" i="107"/>
  <c r="E10" i="107"/>
  <c r="J12" i="107"/>
  <c r="D204" i="107" l="1"/>
  <c r="D200" i="107"/>
  <c r="D196" i="107"/>
  <c r="D192" i="107"/>
  <c r="J192" i="107" s="1"/>
  <c r="D188" i="107"/>
  <c r="D184" i="107"/>
  <c r="D180" i="107"/>
  <c r="D176" i="107"/>
  <c r="J176" i="107" s="1"/>
  <c r="D203" i="107"/>
  <c r="D199" i="107"/>
  <c r="D195" i="107"/>
  <c r="D191" i="107"/>
  <c r="J191" i="107" s="1"/>
  <c r="D187" i="107"/>
  <c r="D183" i="107"/>
  <c r="D179" i="107"/>
  <c r="J179" i="107" s="1"/>
  <c r="D175" i="107"/>
  <c r="J175" i="107" s="1"/>
  <c r="D202" i="107"/>
  <c r="D198" i="107"/>
  <c r="D194" i="107"/>
  <c r="D190" i="107"/>
  <c r="D186" i="107"/>
  <c r="D182" i="107"/>
  <c r="D178" i="107"/>
  <c r="J178" i="107" s="1"/>
  <c r="D201" i="107"/>
  <c r="D197" i="107"/>
  <c r="D193" i="107"/>
  <c r="D189" i="107"/>
  <c r="D185" i="107"/>
  <c r="D181" i="107"/>
  <c r="D177" i="107"/>
  <c r="G148" i="107"/>
  <c r="H148" i="107"/>
  <c r="G164" i="107"/>
  <c r="H164" i="107"/>
  <c r="G149" i="107"/>
  <c r="H149" i="107"/>
  <c r="G165" i="107"/>
  <c r="H165" i="107"/>
  <c r="G154" i="107"/>
  <c r="H154" i="107"/>
  <c r="G170" i="107"/>
  <c r="H170" i="107"/>
  <c r="G155" i="107"/>
  <c r="H155" i="107"/>
  <c r="G171" i="107"/>
  <c r="H171" i="107"/>
  <c r="J198" i="107"/>
  <c r="J188" i="107"/>
  <c r="J195" i="107"/>
  <c r="J182" i="107"/>
  <c r="J190" i="107"/>
  <c r="J202" i="107"/>
  <c r="J184" i="107"/>
  <c r="J194" i="107"/>
  <c r="J181" i="107"/>
  <c r="J203" i="107"/>
  <c r="J189" i="107"/>
  <c r="J177" i="107"/>
  <c r="J196" i="107"/>
  <c r="J205" i="107"/>
  <c r="J166" i="107"/>
  <c r="J167" i="107"/>
  <c r="J171" i="107"/>
  <c r="J150" i="107"/>
  <c r="J199" i="107"/>
  <c r="J187" i="107"/>
  <c r="J200" i="107"/>
  <c r="J183" i="107"/>
  <c r="J153" i="107"/>
  <c r="J162" i="107"/>
  <c r="J163" i="107"/>
  <c r="J204" i="107"/>
  <c r="J170" i="107"/>
  <c r="J145" i="107"/>
  <c r="J185" i="107"/>
  <c r="J151" i="107"/>
  <c r="J147" i="107"/>
  <c r="J168" i="107"/>
  <c r="J156" i="107"/>
  <c r="J152" i="107"/>
  <c r="J161" i="107"/>
  <c r="J193" i="107"/>
  <c r="J159" i="107"/>
  <c r="J144" i="107"/>
  <c r="J148" i="107"/>
  <c r="J149" i="107"/>
  <c r="J172" i="107"/>
  <c r="J180" i="107"/>
  <c r="J155" i="107"/>
  <c r="J160" i="107"/>
  <c r="J143" i="107"/>
  <c r="J165" i="107"/>
  <c r="J157" i="107"/>
  <c r="J164" i="107"/>
  <c r="J158" i="107"/>
  <c r="J146" i="107"/>
  <c r="J169" i="107"/>
  <c r="J118" i="107"/>
  <c r="J121" i="107"/>
  <c r="J131" i="107"/>
  <c r="J122" i="107"/>
  <c r="J138" i="107"/>
  <c r="J113" i="107"/>
  <c r="J125" i="107"/>
  <c r="J132" i="107"/>
  <c r="J117" i="107"/>
  <c r="J137" i="107"/>
  <c r="J128" i="107"/>
  <c r="J197" i="107"/>
  <c r="J154" i="107"/>
  <c r="J116" i="107"/>
  <c r="J134" i="107"/>
  <c r="J129" i="107"/>
  <c r="J140" i="107"/>
  <c r="J114" i="107"/>
  <c r="J133" i="107"/>
  <c r="J106" i="107"/>
  <c r="J83" i="107"/>
  <c r="J79" i="107"/>
  <c r="J101" i="107"/>
  <c r="J107" i="107"/>
  <c r="J82" i="107"/>
  <c r="J201" i="107"/>
  <c r="J135" i="107"/>
  <c r="J127" i="107"/>
  <c r="J112" i="107"/>
  <c r="J119" i="107"/>
  <c r="J124" i="107"/>
  <c r="J136" i="107"/>
  <c r="J120" i="107"/>
  <c r="J98" i="107"/>
  <c r="J86" i="107"/>
  <c r="J94" i="107"/>
  <c r="J85" i="107"/>
  <c r="J103" i="107"/>
  <c r="J81" i="107"/>
  <c r="J105" i="107"/>
  <c r="J87" i="107"/>
  <c r="J104" i="107"/>
  <c r="J58" i="107"/>
  <c r="J50" i="107"/>
  <c r="J65" i="107"/>
  <c r="J67" i="107"/>
  <c r="J53" i="107"/>
  <c r="J69" i="107"/>
  <c r="J48" i="107"/>
  <c r="J59" i="107"/>
  <c r="J90" i="107"/>
  <c r="J102" i="107"/>
  <c r="J99" i="107"/>
  <c r="J95" i="107"/>
  <c r="J108" i="107"/>
  <c r="J91" i="107"/>
  <c r="J66" i="107"/>
  <c r="J62" i="107"/>
  <c r="J47" i="107"/>
  <c r="J51" i="107"/>
  <c r="J57" i="107"/>
  <c r="J73" i="107"/>
  <c r="J56" i="107"/>
  <c r="J64" i="107"/>
  <c r="J76" i="107"/>
  <c r="J49" i="107"/>
  <c r="J70" i="107"/>
  <c r="J186" i="107"/>
  <c r="J126" i="107"/>
  <c r="J139" i="107"/>
  <c r="J123" i="107"/>
  <c r="J115" i="107"/>
  <c r="J84" i="107"/>
  <c r="J89" i="107"/>
  <c r="J88" i="107"/>
  <c r="J74" i="107"/>
  <c r="J61" i="107"/>
  <c r="J63" i="107"/>
  <c r="J60" i="107"/>
  <c r="J68" i="107"/>
  <c r="J80" i="107"/>
  <c r="J96" i="107"/>
  <c r="J100" i="107"/>
  <c r="J97" i="107"/>
  <c r="J75" i="107"/>
  <c r="J18" i="107"/>
  <c r="J22" i="107"/>
  <c r="J26" i="107"/>
  <c r="J30" i="107"/>
  <c r="J40" i="107"/>
  <c r="J38" i="107"/>
  <c r="J41" i="107"/>
  <c r="J19" i="107"/>
  <c r="J23" i="107"/>
  <c r="J31" i="107"/>
  <c r="J42" i="107"/>
  <c r="J130" i="107"/>
  <c r="J93" i="107"/>
  <c r="J71" i="107"/>
  <c r="J54" i="107"/>
  <c r="J17" i="107"/>
  <c r="J21" i="107"/>
  <c r="J25" i="107"/>
  <c r="J29" i="107"/>
  <c r="J36" i="107"/>
  <c r="J44" i="107"/>
  <c r="J34" i="107"/>
  <c r="J37" i="107"/>
  <c r="J92" i="107"/>
  <c r="J52" i="107"/>
  <c r="J15" i="107"/>
  <c r="J27" i="107"/>
  <c r="J35" i="107"/>
  <c r="J111" i="107"/>
  <c r="J55" i="107"/>
  <c r="J16" i="107"/>
  <c r="J20" i="107"/>
  <c r="J24" i="107"/>
  <c r="J28" i="107"/>
  <c r="J32" i="107"/>
  <c r="J39" i="107"/>
  <c r="J43" i="107"/>
  <c r="J33" i="107"/>
  <c r="J72" i="107"/>
  <c r="G152" i="107"/>
  <c r="H152" i="107"/>
  <c r="G168" i="107"/>
  <c r="H168" i="107"/>
  <c r="G153" i="107"/>
  <c r="H153" i="107"/>
  <c r="G169" i="107"/>
  <c r="H169" i="107"/>
  <c r="G158" i="107"/>
  <c r="H158" i="107"/>
  <c r="G143" i="107"/>
  <c r="H143" i="107"/>
  <c r="G159" i="107"/>
  <c r="H159" i="107"/>
  <c r="G156" i="107"/>
  <c r="H156" i="107"/>
  <c r="G172" i="107"/>
  <c r="H172" i="107"/>
  <c r="G157" i="107"/>
  <c r="H157" i="107"/>
  <c r="G146" i="107"/>
  <c r="H146" i="107"/>
  <c r="G162" i="107"/>
  <c r="H162" i="107"/>
  <c r="G147" i="107"/>
  <c r="H147" i="107"/>
  <c r="G163" i="107"/>
  <c r="H163" i="107"/>
  <c r="G144" i="107"/>
  <c r="H144" i="107"/>
  <c r="G160" i="107"/>
  <c r="H160" i="107"/>
  <c r="G145" i="107"/>
  <c r="H145" i="107"/>
  <c r="G161" i="107"/>
  <c r="H161" i="107"/>
  <c r="G150" i="107"/>
  <c r="H150" i="107"/>
  <c r="G166" i="107"/>
  <c r="H166" i="107"/>
  <c r="G151" i="107"/>
  <c r="H151" i="107"/>
  <c r="G167" i="107"/>
  <c r="H167" i="107"/>
  <c r="H110" i="107"/>
  <c r="G110" i="107"/>
  <c r="J209" i="107"/>
  <c r="I110" i="107"/>
  <c r="I46" i="107"/>
  <c r="I78" i="107"/>
  <c r="F9" i="107"/>
  <c r="K12" i="107"/>
  <c r="G177" i="107" l="1"/>
  <c r="H177" i="107"/>
  <c r="I177" i="107"/>
  <c r="G193" i="107"/>
  <c r="H193" i="107"/>
  <c r="I193" i="107"/>
  <c r="G182" i="107"/>
  <c r="H182" i="107"/>
  <c r="I182" i="107"/>
  <c r="G198" i="107"/>
  <c r="H198" i="107"/>
  <c r="I198" i="107"/>
  <c r="G183" i="107"/>
  <c r="H183" i="107"/>
  <c r="I183" i="107"/>
  <c r="G199" i="107"/>
  <c r="H199" i="107"/>
  <c r="I199" i="107"/>
  <c r="G184" i="107"/>
  <c r="H184" i="107"/>
  <c r="I184" i="107"/>
  <c r="G200" i="107"/>
  <c r="H200" i="107"/>
  <c r="I200" i="107"/>
  <c r="K195" i="107"/>
  <c r="K176" i="107"/>
  <c r="K179" i="107"/>
  <c r="K200" i="107"/>
  <c r="K178" i="107"/>
  <c r="K196" i="107"/>
  <c r="K185" i="107"/>
  <c r="K188" i="107"/>
  <c r="K192" i="107"/>
  <c r="K186" i="107"/>
  <c r="K204" i="107"/>
  <c r="K182" i="107"/>
  <c r="K175" i="107"/>
  <c r="K190" i="107"/>
  <c r="K189" i="107"/>
  <c r="K181" i="107"/>
  <c r="K177" i="107"/>
  <c r="K198" i="107"/>
  <c r="K170" i="107"/>
  <c r="K167" i="107"/>
  <c r="K194" i="107"/>
  <c r="K184" i="107"/>
  <c r="K203" i="107"/>
  <c r="K191" i="107"/>
  <c r="K193" i="107"/>
  <c r="K187" i="107"/>
  <c r="K155" i="107"/>
  <c r="K158" i="107"/>
  <c r="K154" i="107"/>
  <c r="K202" i="107"/>
  <c r="K199" i="107"/>
  <c r="K180" i="107"/>
  <c r="K183" i="107"/>
  <c r="K201" i="107"/>
  <c r="K197" i="107"/>
  <c r="K162" i="107"/>
  <c r="K171" i="107"/>
  <c r="K163" i="107"/>
  <c r="K159" i="107"/>
  <c r="K172" i="107"/>
  <c r="K164" i="107"/>
  <c r="K145" i="107"/>
  <c r="K153" i="107"/>
  <c r="K161" i="107"/>
  <c r="K134" i="107"/>
  <c r="K126" i="107"/>
  <c r="K205" i="107"/>
  <c r="K166" i="107"/>
  <c r="K168" i="107"/>
  <c r="K152" i="107"/>
  <c r="K148" i="107"/>
  <c r="K143" i="107"/>
  <c r="K165" i="107"/>
  <c r="K157" i="107"/>
  <c r="K138" i="107"/>
  <c r="K156" i="107"/>
  <c r="K147" i="107"/>
  <c r="K146" i="107"/>
  <c r="K169" i="107"/>
  <c r="K124" i="107"/>
  <c r="K120" i="107"/>
  <c r="K136" i="107"/>
  <c r="K128" i="107"/>
  <c r="K117" i="107"/>
  <c r="K129" i="107"/>
  <c r="K119" i="107"/>
  <c r="K79" i="107"/>
  <c r="K108" i="107"/>
  <c r="K90" i="107"/>
  <c r="K87" i="107"/>
  <c r="K105" i="107"/>
  <c r="K82" i="107"/>
  <c r="K89" i="107"/>
  <c r="K151" i="107"/>
  <c r="K160" i="107"/>
  <c r="K130" i="107"/>
  <c r="K139" i="107"/>
  <c r="K127" i="107"/>
  <c r="K135" i="107"/>
  <c r="K121" i="107"/>
  <c r="K102" i="107"/>
  <c r="K86" i="107"/>
  <c r="K104" i="107"/>
  <c r="K98" i="107"/>
  <c r="K88" i="107"/>
  <c r="K96" i="107"/>
  <c r="K84" i="107"/>
  <c r="K100" i="107"/>
  <c r="K97" i="107"/>
  <c r="K144" i="107"/>
  <c r="K113" i="107"/>
  <c r="K114" i="107"/>
  <c r="K132" i="107"/>
  <c r="K111" i="107"/>
  <c r="K133" i="107"/>
  <c r="K115" i="107"/>
  <c r="K112" i="107"/>
  <c r="K116" i="107"/>
  <c r="K125" i="107"/>
  <c r="K107" i="107"/>
  <c r="K106" i="107"/>
  <c r="K95" i="107"/>
  <c r="K80" i="107"/>
  <c r="K101" i="107"/>
  <c r="K91" i="107"/>
  <c r="K149" i="107"/>
  <c r="K140" i="107"/>
  <c r="K103" i="107"/>
  <c r="K68" i="107"/>
  <c r="K47" i="107"/>
  <c r="K73" i="107"/>
  <c r="K71" i="107"/>
  <c r="K48" i="107"/>
  <c r="K75" i="107"/>
  <c r="K65" i="107"/>
  <c r="K69" i="107"/>
  <c r="K18" i="107"/>
  <c r="K22" i="107"/>
  <c r="K26" i="107"/>
  <c r="K122" i="107"/>
  <c r="K123" i="107"/>
  <c r="K137" i="107"/>
  <c r="K83" i="107"/>
  <c r="K81" i="107"/>
  <c r="K93" i="107"/>
  <c r="K56" i="107"/>
  <c r="K66" i="107"/>
  <c r="K54" i="107"/>
  <c r="K52" i="107"/>
  <c r="K53" i="107"/>
  <c r="K61" i="107"/>
  <c r="K17" i="107"/>
  <c r="K21" i="107"/>
  <c r="K25" i="107"/>
  <c r="K150" i="107"/>
  <c r="K85" i="107"/>
  <c r="K76" i="107"/>
  <c r="K64" i="107"/>
  <c r="K55" i="107"/>
  <c r="K72" i="107"/>
  <c r="K49" i="107"/>
  <c r="K63" i="107"/>
  <c r="K67" i="107"/>
  <c r="K50" i="107"/>
  <c r="K131" i="107"/>
  <c r="K92" i="107"/>
  <c r="K58" i="107"/>
  <c r="K59" i="107"/>
  <c r="K57" i="107"/>
  <c r="K15" i="107"/>
  <c r="K23" i="107"/>
  <c r="K28" i="107"/>
  <c r="K32" i="107"/>
  <c r="K36" i="107"/>
  <c r="K40" i="107"/>
  <c r="K44" i="107"/>
  <c r="K74" i="107"/>
  <c r="K70" i="107"/>
  <c r="K16" i="107"/>
  <c r="K24" i="107"/>
  <c r="K31" i="107"/>
  <c r="K35" i="107"/>
  <c r="K39" i="107"/>
  <c r="K43" i="107"/>
  <c r="K118" i="107"/>
  <c r="K60" i="107"/>
  <c r="K20" i="107"/>
  <c r="K29" i="107"/>
  <c r="K37" i="107"/>
  <c r="K41" i="107"/>
  <c r="K94" i="107"/>
  <c r="K99" i="107"/>
  <c r="K62" i="107"/>
  <c r="K19" i="107"/>
  <c r="K27" i="107"/>
  <c r="K30" i="107"/>
  <c r="K34" i="107"/>
  <c r="K38" i="107"/>
  <c r="K42" i="107"/>
  <c r="K51" i="107"/>
  <c r="K33" i="107"/>
  <c r="G181" i="107"/>
  <c r="H181" i="107"/>
  <c r="I181" i="107"/>
  <c r="G197" i="107"/>
  <c r="H197" i="107"/>
  <c r="I197" i="107"/>
  <c r="G186" i="107"/>
  <c r="H186" i="107"/>
  <c r="I186" i="107"/>
  <c r="G202" i="107"/>
  <c r="H202" i="107"/>
  <c r="I202" i="107"/>
  <c r="G187" i="107"/>
  <c r="H187" i="107"/>
  <c r="I187" i="107"/>
  <c r="G203" i="107"/>
  <c r="H203" i="107"/>
  <c r="I203" i="107"/>
  <c r="G188" i="107"/>
  <c r="H188" i="107"/>
  <c r="I188" i="107"/>
  <c r="G204" i="107"/>
  <c r="H204" i="107"/>
  <c r="I204" i="107"/>
  <c r="G185" i="107"/>
  <c r="H185" i="107"/>
  <c r="I185" i="107"/>
  <c r="G201" i="107"/>
  <c r="H201" i="107"/>
  <c r="I201" i="107"/>
  <c r="G190" i="107"/>
  <c r="H190" i="107"/>
  <c r="I190" i="107"/>
  <c r="G175" i="107"/>
  <c r="H175" i="107"/>
  <c r="I175" i="107"/>
  <c r="G191" i="107"/>
  <c r="H191" i="107"/>
  <c r="I191" i="107"/>
  <c r="G176" i="107"/>
  <c r="H176" i="107"/>
  <c r="I176" i="107"/>
  <c r="G192" i="107"/>
  <c r="H192" i="107"/>
  <c r="I192" i="107"/>
  <c r="G189" i="107"/>
  <c r="H189" i="107"/>
  <c r="I189" i="107"/>
  <c r="G178" i="107"/>
  <c r="H178" i="107"/>
  <c r="I178" i="107"/>
  <c r="G194" i="107"/>
  <c r="H194" i="107"/>
  <c r="I194" i="107"/>
  <c r="G179" i="107"/>
  <c r="H179" i="107"/>
  <c r="I179" i="107"/>
  <c r="G195" i="107"/>
  <c r="H195" i="107"/>
  <c r="I195" i="107"/>
  <c r="G180" i="107"/>
  <c r="H180" i="107"/>
  <c r="I180" i="107"/>
  <c r="G196" i="107"/>
  <c r="H196" i="107"/>
  <c r="I196" i="107"/>
  <c r="I142" i="107"/>
  <c r="G142" i="107"/>
  <c r="H142" i="107"/>
  <c r="J142" i="107"/>
  <c r="K209" i="107"/>
  <c r="J78" i="107"/>
  <c r="J14" i="107"/>
  <c r="J110" i="107"/>
  <c r="J46" i="107"/>
  <c r="F10" i="107"/>
  <c r="L12" i="107"/>
  <c r="L183" i="107" l="1"/>
  <c r="L184" i="107"/>
  <c r="L181" i="107"/>
  <c r="L194" i="107"/>
  <c r="L193" i="107"/>
  <c r="L175" i="107"/>
  <c r="L190" i="107"/>
  <c r="L199" i="107"/>
  <c r="L198" i="107"/>
  <c r="L178" i="107"/>
  <c r="L188" i="107"/>
  <c r="L187" i="107"/>
  <c r="L177" i="107"/>
  <c r="L202" i="107"/>
  <c r="L155" i="107"/>
  <c r="L189" i="107"/>
  <c r="L191" i="107"/>
  <c r="L197" i="107"/>
  <c r="L180" i="107"/>
  <c r="L201" i="107"/>
  <c r="L185" i="107"/>
  <c r="L182" i="107"/>
  <c r="L205" i="107"/>
  <c r="L200" i="107"/>
  <c r="L203" i="107"/>
  <c r="L156" i="107"/>
  <c r="L169" i="107"/>
  <c r="L192" i="107"/>
  <c r="L196" i="107"/>
  <c r="L153" i="107"/>
  <c r="L161" i="107"/>
  <c r="L145" i="107"/>
  <c r="L157" i="107"/>
  <c r="L163" i="107"/>
  <c r="L166" i="107"/>
  <c r="L149" i="107"/>
  <c r="L165" i="107"/>
  <c r="L172" i="107"/>
  <c r="L186" i="107"/>
  <c r="L176" i="107"/>
  <c r="L168" i="107"/>
  <c r="L167" i="107"/>
  <c r="L164" i="107"/>
  <c r="L154" i="107"/>
  <c r="L151" i="107"/>
  <c r="L143" i="107"/>
  <c r="L152" i="107"/>
  <c r="L144" i="107"/>
  <c r="L195" i="107"/>
  <c r="L146" i="107"/>
  <c r="L147" i="107"/>
  <c r="L150" i="107"/>
  <c r="L162" i="107"/>
  <c r="L159" i="107"/>
  <c r="L158" i="107"/>
  <c r="L179" i="107"/>
  <c r="L148" i="107"/>
  <c r="L136" i="107"/>
  <c r="L124" i="107"/>
  <c r="L128" i="107"/>
  <c r="L113" i="107"/>
  <c r="L120" i="107"/>
  <c r="L139" i="107"/>
  <c r="L137" i="107"/>
  <c r="L130" i="107"/>
  <c r="L125" i="107"/>
  <c r="L122" i="107"/>
  <c r="L86" i="107"/>
  <c r="L92" i="107"/>
  <c r="L79" i="107"/>
  <c r="L170" i="107"/>
  <c r="L129" i="107"/>
  <c r="L131" i="107"/>
  <c r="L115" i="107"/>
  <c r="L112" i="107"/>
  <c r="L134" i="107"/>
  <c r="L105" i="107"/>
  <c r="L94" i="107"/>
  <c r="L132" i="107"/>
  <c r="L121" i="107"/>
  <c r="L119" i="107"/>
  <c r="L140" i="107"/>
  <c r="L111" i="107"/>
  <c r="L114" i="107"/>
  <c r="L118" i="107"/>
  <c r="L138" i="107"/>
  <c r="L135" i="107"/>
  <c r="L99" i="107"/>
  <c r="L96" i="107"/>
  <c r="L88" i="107"/>
  <c r="L93" i="107"/>
  <c r="L102" i="107"/>
  <c r="L116" i="107"/>
  <c r="L82" i="107"/>
  <c r="L101" i="107"/>
  <c r="L76" i="107"/>
  <c r="L62" i="107"/>
  <c r="L69" i="107"/>
  <c r="L50" i="107"/>
  <c r="L72" i="107"/>
  <c r="L123" i="107"/>
  <c r="L127" i="107"/>
  <c r="L89" i="107"/>
  <c r="L97" i="107"/>
  <c r="L91" i="107"/>
  <c r="L103" i="107"/>
  <c r="L81" i="107"/>
  <c r="L95" i="107"/>
  <c r="L80" i="107"/>
  <c r="L90" i="107"/>
  <c r="L108" i="107"/>
  <c r="L53" i="107"/>
  <c r="L61" i="107"/>
  <c r="L73" i="107"/>
  <c r="L56" i="107"/>
  <c r="L48" i="107"/>
  <c r="L52" i="107"/>
  <c r="L66" i="107"/>
  <c r="L74" i="107"/>
  <c r="L71" i="107"/>
  <c r="L68" i="107"/>
  <c r="L49" i="107"/>
  <c r="L64" i="107"/>
  <c r="L58" i="107"/>
  <c r="L65" i="107"/>
  <c r="L160" i="107"/>
  <c r="L133" i="107"/>
  <c r="L126" i="107"/>
  <c r="L117" i="107"/>
  <c r="L104" i="107"/>
  <c r="L100" i="107"/>
  <c r="L83" i="107"/>
  <c r="L107" i="107"/>
  <c r="L84" i="107"/>
  <c r="L98" i="107"/>
  <c r="L85" i="107"/>
  <c r="L51" i="107"/>
  <c r="L57" i="107"/>
  <c r="L70" i="107"/>
  <c r="L63" i="107"/>
  <c r="L67" i="107"/>
  <c r="L106" i="107"/>
  <c r="L55" i="107"/>
  <c r="L59" i="107"/>
  <c r="L75" i="107"/>
  <c r="L15" i="107"/>
  <c r="L19" i="107"/>
  <c r="L23" i="107"/>
  <c r="L27" i="107"/>
  <c r="L31" i="107"/>
  <c r="L35" i="107"/>
  <c r="L39" i="107"/>
  <c r="L24" i="107"/>
  <c r="L32" i="107"/>
  <c r="L40" i="107"/>
  <c r="L43" i="107"/>
  <c r="L171" i="107"/>
  <c r="L87" i="107"/>
  <c r="L54" i="107"/>
  <c r="L60" i="107"/>
  <c r="L18" i="107"/>
  <c r="L22" i="107"/>
  <c r="L26" i="107"/>
  <c r="L30" i="107"/>
  <c r="L34" i="107"/>
  <c r="L38" i="107"/>
  <c r="L42" i="107"/>
  <c r="L47" i="107"/>
  <c r="L16" i="107"/>
  <c r="L20" i="107"/>
  <c r="L28" i="107"/>
  <c r="L36" i="107"/>
  <c r="L204" i="107"/>
  <c r="L17" i="107"/>
  <c r="L21" i="107"/>
  <c r="L25" i="107"/>
  <c r="L29" i="107"/>
  <c r="L33" i="107"/>
  <c r="L37" i="107"/>
  <c r="L41" i="107"/>
  <c r="L44" i="107"/>
  <c r="J174" i="107"/>
  <c r="J207" i="107" s="1"/>
  <c r="J210" i="107" s="1"/>
  <c r="I174" i="107"/>
  <c r="H174" i="107"/>
  <c r="G174" i="107"/>
  <c r="G207" i="107" s="1"/>
  <c r="G210" i="107" s="1"/>
  <c r="K142" i="107"/>
  <c r="K110" i="107"/>
  <c r="K174" i="107"/>
  <c r="L209" i="107"/>
  <c r="K46" i="107"/>
  <c r="K78" i="107"/>
  <c r="M12" i="107"/>
  <c r="M190" i="107" l="1"/>
  <c r="M202" i="107"/>
  <c r="M176" i="107"/>
  <c r="M181" i="107"/>
  <c r="M183" i="107"/>
  <c r="M182" i="107"/>
  <c r="M178" i="107"/>
  <c r="M186" i="107"/>
  <c r="M201" i="107"/>
  <c r="M197" i="107"/>
  <c r="M175" i="107"/>
  <c r="M192" i="107"/>
  <c r="M177" i="107"/>
  <c r="M203" i="107"/>
  <c r="M162" i="107"/>
  <c r="M144" i="107"/>
  <c r="M147" i="107"/>
  <c r="M193" i="107"/>
  <c r="M180" i="107"/>
  <c r="M204" i="107"/>
  <c r="M166" i="107"/>
  <c r="M161" i="107"/>
  <c r="M145" i="107"/>
  <c r="M170" i="107"/>
  <c r="M154" i="107"/>
  <c r="M194" i="107"/>
  <c r="M184" i="107"/>
  <c r="M196" i="107"/>
  <c r="M185" i="107"/>
  <c r="M189" i="107"/>
  <c r="M188" i="107"/>
  <c r="M187" i="107"/>
  <c r="M195" i="107"/>
  <c r="M205" i="107"/>
  <c r="M148" i="107"/>
  <c r="M198" i="107"/>
  <c r="M199" i="107"/>
  <c r="M150" i="107"/>
  <c r="M164" i="107"/>
  <c r="M149" i="107"/>
  <c r="M165" i="107"/>
  <c r="M179" i="107"/>
  <c r="M158" i="107"/>
  <c r="M151" i="107"/>
  <c r="M169" i="107"/>
  <c r="M155" i="107"/>
  <c r="M168" i="107"/>
  <c r="M200" i="107"/>
  <c r="M159" i="107"/>
  <c r="M171" i="107"/>
  <c r="M157" i="107"/>
  <c r="M152" i="107"/>
  <c r="M160" i="107"/>
  <c r="M191" i="107"/>
  <c r="M163" i="107"/>
  <c r="M129" i="107"/>
  <c r="M125" i="107"/>
  <c r="M137" i="107"/>
  <c r="M115" i="107"/>
  <c r="M119" i="107"/>
  <c r="M114" i="107"/>
  <c r="M139" i="107"/>
  <c r="M94" i="107"/>
  <c r="M96" i="107"/>
  <c r="M97" i="107"/>
  <c r="M100" i="107"/>
  <c r="M89" i="107"/>
  <c r="M143" i="107"/>
  <c r="M172" i="107"/>
  <c r="M153" i="107"/>
  <c r="M146" i="107"/>
  <c r="M113" i="107"/>
  <c r="M122" i="107"/>
  <c r="M116" i="107"/>
  <c r="M134" i="107"/>
  <c r="M117" i="107"/>
  <c r="M126" i="107"/>
  <c r="M121" i="107"/>
  <c r="M140" i="107"/>
  <c r="M120" i="107"/>
  <c r="M127" i="107"/>
  <c r="M86" i="107"/>
  <c r="M105" i="107"/>
  <c r="M98" i="107"/>
  <c r="M85" i="107"/>
  <c r="M108" i="107"/>
  <c r="M80" i="107"/>
  <c r="M95" i="107"/>
  <c r="M138" i="107"/>
  <c r="M124" i="107"/>
  <c r="M118" i="107"/>
  <c r="M133" i="107"/>
  <c r="M123" i="107"/>
  <c r="M128" i="107"/>
  <c r="M136" i="107"/>
  <c r="M111" i="107"/>
  <c r="M132" i="107"/>
  <c r="M131" i="107"/>
  <c r="M88" i="107"/>
  <c r="M90" i="107"/>
  <c r="M130" i="107"/>
  <c r="M83" i="107"/>
  <c r="M79" i="107"/>
  <c r="M101" i="107"/>
  <c r="M47" i="107"/>
  <c r="M64" i="107"/>
  <c r="M74" i="107"/>
  <c r="M56" i="107"/>
  <c r="M57" i="107"/>
  <c r="M75" i="107"/>
  <c r="M49" i="107"/>
  <c r="M59" i="107"/>
  <c r="M65" i="107"/>
  <c r="M69" i="107"/>
  <c r="M53" i="107"/>
  <c r="M52" i="107"/>
  <c r="M167" i="107"/>
  <c r="M135" i="107"/>
  <c r="M107" i="107"/>
  <c r="M93" i="107"/>
  <c r="M84" i="107"/>
  <c r="M92" i="107"/>
  <c r="M51" i="107"/>
  <c r="M70" i="107"/>
  <c r="M62" i="107"/>
  <c r="M55" i="107"/>
  <c r="M48" i="107"/>
  <c r="M112" i="107"/>
  <c r="M72" i="107"/>
  <c r="M68" i="107"/>
  <c r="M54" i="107"/>
  <c r="M63" i="107"/>
  <c r="M67" i="107"/>
  <c r="M102" i="107"/>
  <c r="M82" i="107"/>
  <c r="M87" i="107"/>
  <c r="M99" i="107"/>
  <c r="M66" i="107"/>
  <c r="M58" i="107"/>
  <c r="M18" i="107"/>
  <c r="M22" i="107"/>
  <c r="M26" i="107"/>
  <c r="M30" i="107"/>
  <c r="M34" i="107"/>
  <c r="M38" i="107"/>
  <c r="M42" i="107"/>
  <c r="M43" i="107"/>
  <c r="M91" i="107"/>
  <c r="M15" i="107"/>
  <c r="M23" i="107"/>
  <c r="M31" i="107"/>
  <c r="M39" i="107"/>
  <c r="M44" i="107"/>
  <c r="M106" i="107"/>
  <c r="M50" i="107"/>
  <c r="M73" i="107"/>
  <c r="M17" i="107"/>
  <c r="M21" i="107"/>
  <c r="M25" i="107"/>
  <c r="M29" i="107"/>
  <c r="M33" i="107"/>
  <c r="M37" i="107"/>
  <c r="M41" i="107"/>
  <c r="M156" i="107"/>
  <c r="M76" i="107"/>
  <c r="M19" i="107"/>
  <c r="M27" i="107"/>
  <c r="M35" i="107"/>
  <c r="M103" i="107"/>
  <c r="M81" i="107"/>
  <c r="M104" i="107"/>
  <c r="M61" i="107"/>
  <c r="M71" i="107"/>
  <c r="M16" i="107"/>
  <c r="M20" i="107"/>
  <c r="M24" i="107"/>
  <c r="M28" i="107"/>
  <c r="M32" i="107"/>
  <c r="M36" i="107"/>
  <c r="M40" i="107"/>
  <c r="M60" i="107"/>
  <c r="L78" i="107"/>
  <c r="L142" i="107"/>
  <c r="M209" i="107"/>
  <c r="L110" i="107"/>
  <c r="L46" i="107"/>
  <c r="L174" i="107"/>
  <c r="N12" i="107"/>
  <c r="N182" i="107" l="1"/>
  <c r="N203" i="107"/>
  <c r="N195" i="107"/>
  <c r="N178" i="107"/>
  <c r="N186" i="107"/>
  <c r="N200" i="107"/>
  <c r="N180" i="107"/>
  <c r="N197" i="107"/>
  <c r="N192" i="107"/>
  <c r="N177" i="107"/>
  <c r="N196" i="107"/>
  <c r="N187" i="107"/>
  <c r="N202" i="107"/>
  <c r="N194" i="107"/>
  <c r="N175" i="107"/>
  <c r="N188" i="107"/>
  <c r="N185" i="107"/>
  <c r="N191" i="107"/>
  <c r="N176" i="107"/>
  <c r="N193" i="107"/>
  <c r="N184" i="107"/>
  <c r="N189" i="107"/>
  <c r="N204" i="107"/>
  <c r="N154" i="107"/>
  <c r="N167" i="107"/>
  <c r="N150" i="107"/>
  <c r="N148" i="107"/>
  <c r="N157" i="107"/>
  <c r="N179" i="107"/>
  <c r="N205" i="107"/>
  <c r="N170" i="107"/>
  <c r="N145" i="107"/>
  <c r="N190" i="107"/>
  <c r="N199" i="107"/>
  <c r="N201" i="107"/>
  <c r="N162" i="107"/>
  <c r="N159" i="107"/>
  <c r="N181" i="107"/>
  <c r="N163" i="107"/>
  <c r="N144" i="107"/>
  <c r="N149" i="107"/>
  <c r="N172" i="107"/>
  <c r="N166" i="107"/>
  <c r="N143" i="107"/>
  <c r="N165" i="107"/>
  <c r="N147" i="107"/>
  <c r="N152" i="107"/>
  <c r="N168" i="107"/>
  <c r="N198" i="107"/>
  <c r="N183" i="107"/>
  <c r="N146" i="107"/>
  <c r="N169" i="107"/>
  <c r="N160" i="107"/>
  <c r="N138" i="107"/>
  <c r="N130" i="107"/>
  <c r="N112" i="107"/>
  <c r="N115" i="107"/>
  <c r="N111" i="107"/>
  <c r="N107" i="107"/>
  <c r="N90" i="107"/>
  <c r="N80" i="107"/>
  <c r="N103" i="107"/>
  <c r="N93" i="107"/>
  <c r="N158" i="107"/>
  <c r="N155" i="107"/>
  <c r="N153" i="107"/>
  <c r="N161" i="107"/>
  <c r="N135" i="107"/>
  <c r="N127" i="107"/>
  <c r="N118" i="107"/>
  <c r="N126" i="107"/>
  <c r="N119" i="107"/>
  <c r="N137" i="107"/>
  <c r="N128" i="107"/>
  <c r="N129" i="107"/>
  <c r="N123" i="107"/>
  <c r="N133" i="107"/>
  <c r="N106" i="107"/>
  <c r="N86" i="107"/>
  <c r="N92" i="107"/>
  <c r="N104" i="107"/>
  <c r="N171" i="107"/>
  <c r="N122" i="107"/>
  <c r="N134" i="107"/>
  <c r="N116" i="107"/>
  <c r="N114" i="107"/>
  <c r="N117" i="107"/>
  <c r="N140" i="107"/>
  <c r="N124" i="107"/>
  <c r="N121" i="107"/>
  <c r="N98" i="107"/>
  <c r="N84" i="107"/>
  <c r="N79" i="107"/>
  <c r="N99" i="107"/>
  <c r="N85" i="107"/>
  <c r="N164" i="107"/>
  <c r="N139" i="107"/>
  <c r="N125" i="107"/>
  <c r="N94" i="107"/>
  <c r="N82" i="107"/>
  <c r="N89" i="107"/>
  <c r="N100" i="107"/>
  <c r="N95" i="107"/>
  <c r="N101" i="107"/>
  <c r="N66" i="107"/>
  <c r="N47" i="107"/>
  <c r="N55" i="107"/>
  <c r="N56" i="107"/>
  <c r="N69" i="107"/>
  <c r="N49" i="107"/>
  <c r="N57" i="107"/>
  <c r="N63" i="107"/>
  <c r="N156" i="107"/>
  <c r="N131" i="107"/>
  <c r="N87" i="107"/>
  <c r="N105" i="107"/>
  <c r="N88" i="107"/>
  <c r="N74" i="107"/>
  <c r="N50" i="107"/>
  <c r="N60" i="107"/>
  <c r="N70" i="107"/>
  <c r="N53" i="107"/>
  <c r="N61" i="107"/>
  <c r="N65" i="107"/>
  <c r="N48" i="107"/>
  <c r="N73" i="107"/>
  <c r="N113" i="107"/>
  <c r="N83" i="107"/>
  <c r="N96" i="107"/>
  <c r="N54" i="107"/>
  <c r="N58" i="107"/>
  <c r="N71" i="107"/>
  <c r="N59" i="107"/>
  <c r="N51" i="107"/>
  <c r="N68" i="107"/>
  <c r="N151" i="107"/>
  <c r="N132" i="107"/>
  <c r="N62" i="107"/>
  <c r="N67" i="107"/>
  <c r="N15" i="107"/>
  <c r="N19" i="107"/>
  <c r="N23" i="107"/>
  <c r="N27" i="107"/>
  <c r="N31" i="107"/>
  <c r="N36" i="107"/>
  <c r="N108" i="107"/>
  <c r="N16" i="107"/>
  <c r="N28" i="107"/>
  <c r="N40" i="107"/>
  <c r="N34" i="107"/>
  <c r="N120" i="107"/>
  <c r="N136" i="107"/>
  <c r="N81" i="107"/>
  <c r="N52" i="107"/>
  <c r="N76" i="107"/>
  <c r="N64" i="107"/>
  <c r="N18" i="107"/>
  <c r="N22" i="107"/>
  <c r="N26" i="107"/>
  <c r="N30" i="107"/>
  <c r="N41" i="107"/>
  <c r="N32" i="107"/>
  <c r="N39" i="107"/>
  <c r="N42" i="107"/>
  <c r="N102" i="107"/>
  <c r="N75" i="107"/>
  <c r="N20" i="107"/>
  <c r="N24" i="107"/>
  <c r="N33" i="107"/>
  <c r="N43" i="107"/>
  <c r="N91" i="107"/>
  <c r="N97" i="107"/>
  <c r="N72" i="107"/>
  <c r="N17" i="107"/>
  <c r="N21" i="107"/>
  <c r="N25" i="107"/>
  <c r="N29" i="107"/>
  <c r="N37" i="107"/>
  <c r="N44" i="107"/>
  <c r="N35" i="107"/>
  <c r="N38" i="107"/>
  <c r="M78" i="107"/>
  <c r="M14" i="107"/>
  <c r="M174" i="107"/>
  <c r="M110" i="107"/>
  <c r="M142" i="107"/>
  <c r="N209" i="107"/>
  <c r="M46" i="107"/>
  <c r="O12" i="107"/>
  <c r="O203" i="107" l="1"/>
  <c r="O199" i="107"/>
  <c r="O195" i="107"/>
  <c r="O204" i="107"/>
  <c r="O198" i="107"/>
  <c r="O194" i="107"/>
  <c r="O182" i="107"/>
  <c r="O193" i="107"/>
  <c r="O183" i="107"/>
  <c r="O202" i="107"/>
  <c r="O190" i="107"/>
  <c r="O185" i="107"/>
  <c r="O200" i="107"/>
  <c r="O176" i="107"/>
  <c r="O189" i="107"/>
  <c r="O205" i="107"/>
  <c r="O158" i="107"/>
  <c r="O172" i="107"/>
  <c r="O159" i="107"/>
  <c r="O179" i="107"/>
  <c r="O188" i="107"/>
  <c r="O197" i="107"/>
  <c r="O178" i="107"/>
  <c r="O192" i="107"/>
  <c r="O180" i="107"/>
  <c r="O162" i="107"/>
  <c r="O171" i="107"/>
  <c r="O163" i="107"/>
  <c r="O160" i="107"/>
  <c r="O186" i="107"/>
  <c r="O181" i="107"/>
  <c r="O187" i="107"/>
  <c r="O191" i="107"/>
  <c r="O201" i="107"/>
  <c r="O184" i="107"/>
  <c r="O166" i="107"/>
  <c r="O164" i="107"/>
  <c r="O154" i="107"/>
  <c r="O168" i="107"/>
  <c r="O196" i="107"/>
  <c r="O177" i="107"/>
  <c r="O170" i="107"/>
  <c r="O167" i="107"/>
  <c r="O150" i="107"/>
  <c r="O143" i="107"/>
  <c r="O165" i="107"/>
  <c r="O144" i="107"/>
  <c r="O149" i="107"/>
  <c r="O138" i="107"/>
  <c r="O146" i="107"/>
  <c r="O169" i="107"/>
  <c r="O152" i="107"/>
  <c r="O157" i="107"/>
  <c r="O139" i="107"/>
  <c r="O135" i="107"/>
  <c r="O131" i="107"/>
  <c r="O127" i="107"/>
  <c r="O175" i="107"/>
  <c r="O145" i="107"/>
  <c r="O151" i="107"/>
  <c r="O156" i="107"/>
  <c r="O148" i="107"/>
  <c r="O161" i="107"/>
  <c r="O130" i="107"/>
  <c r="O134" i="107"/>
  <c r="O122" i="107"/>
  <c r="O137" i="107"/>
  <c r="O125" i="107"/>
  <c r="O132" i="107"/>
  <c r="O124" i="107"/>
  <c r="O133" i="107"/>
  <c r="O128" i="107"/>
  <c r="O102" i="107"/>
  <c r="O80" i="107"/>
  <c r="O94" i="107"/>
  <c r="O92" i="107"/>
  <c r="O85" i="107"/>
  <c r="O153" i="107"/>
  <c r="O117" i="107"/>
  <c r="O114" i="107"/>
  <c r="O121" i="107"/>
  <c r="O106" i="107"/>
  <c r="O98" i="107"/>
  <c r="O86" i="107"/>
  <c r="O95" i="107"/>
  <c r="O147" i="107"/>
  <c r="O126" i="107"/>
  <c r="O113" i="107"/>
  <c r="O120" i="107"/>
  <c r="O123" i="107"/>
  <c r="O111" i="107"/>
  <c r="O107" i="107"/>
  <c r="O90" i="107"/>
  <c r="O83" i="107"/>
  <c r="O82" i="107"/>
  <c r="O89" i="107"/>
  <c r="O119" i="107"/>
  <c r="O129" i="107"/>
  <c r="O116" i="107"/>
  <c r="O93" i="107"/>
  <c r="O87" i="107"/>
  <c r="O88" i="107"/>
  <c r="O105" i="107"/>
  <c r="O96" i="107"/>
  <c r="O76" i="107"/>
  <c r="O70" i="107"/>
  <c r="O66" i="107"/>
  <c r="O62" i="107"/>
  <c r="O59" i="107"/>
  <c r="O53" i="107"/>
  <c r="O61" i="107"/>
  <c r="O15" i="107"/>
  <c r="O19" i="107"/>
  <c r="O23" i="107"/>
  <c r="O27" i="107"/>
  <c r="O140" i="107"/>
  <c r="O112" i="107"/>
  <c r="O103" i="107"/>
  <c r="O84" i="107"/>
  <c r="O81" i="107"/>
  <c r="O101" i="107"/>
  <c r="O104" i="107"/>
  <c r="O108" i="107"/>
  <c r="O91" i="107"/>
  <c r="O72" i="107"/>
  <c r="O47" i="107"/>
  <c r="O52" i="107"/>
  <c r="O63" i="107"/>
  <c r="O67" i="107"/>
  <c r="O75" i="107"/>
  <c r="O18" i="107"/>
  <c r="O22" i="107"/>
  <c r="O26" i="107"/>
  <c r="O155" i="107"/>
  <c r="O136" i="107"/>
  <c r="O79" i="107"/>
  <c r="O74" i="107"/>
  <c r="O68" i="107"/>
  <c r="O64" i="107"/>
  <c r="O51" i="107"/>
  <c r="O48" i="107"/>
  <c r="O71" i="107"/>
  <c r="O56" i="107"/>
  <c r="O118" i="107"/>
  <c r="O100" i="107"/>
  <c r="O99" i="107"/>
  <c r="O54" i="107"/>
  <c r="O60" i="107"/>
  <c r="O69" i="107"/>
  <c r="O57" i="107"/>
  <c r="O55" i="107"/>
  <c r="O20" i="107"/>
  <c r="O29" i="107"/>
  <c r="O33" i="107"/>
  <c r="O37" i="107"/>
  <c r="O41" i="107"/>
  <c r="O58" i="107"/>
  <c r="O73" i="107"/>
  <c r="O21" i="107"/>
  <c r="O28" i="107"/>
  <c r="O32" i="107"/>
  <c r="O36" i="107"/>
  <c r="O40" i="107"/>
  <c r="O44" i="107"/>
  <c r="O115" i="107"/>
  <c r="O65" i="107"/>
  <c r="O50" i="107"/>
  <c r="O17" i="107"/>
  <c r="O25" i="107"/>
  <c r="O30" i="107"/>
  <c r="O38" i="107"/>
  <c r="O97" i="107"/>
  <c r="O49" i="107"/>
  <c r="O16" i="107"/>
  <c r="O24" i="107"/>
  <c r="O31" i="107"/>
  <c r="O35" i="107"/>
  <c r="O39" i="107"/>
  <c r="O42" i="107"/>
  <c r="O43" i="107"/>
  <c r="O34" i="107"/>
  <c r="M207" i="107"/>
  <c r="M210" i="107" s="1"/>
  <c r="N46" i="107"/>
  <c r="N110" i="107"/>
  <c r="O209" i="107"/>
  <c r="N174" i="107"/>
  <c r="N142" i="107"/>
  <c r="N78" i="107"/>
  <c r="P12" i="107"/>
  <c r="P192" i="107" l="1"/>
  <c r="P183" i="107"/>
  <c r="P191" i="107"/>
  <c r="P193" i="107"/>
  <c r="P194" i="107"/>
  <c r="P201" i="107"/>
  <c r="P200" i="107"/>
  <c r="P199" i="107"/>
  <c r="P202" i="107"/>
  <c r="P189" i="107"/>
  <c r="P197" i="107"/>
  <c r="P186" i="107"/>
  <c r="P175" i="107"/>
  <c r="P185" i="107"/>
  <c r="P195" i="107"/>
  <c r="P184" i="107"/>
  <c r="P179" i="107"/>
  <c r="P190" i="107"/>
  <c r="P182" i="107"/>
  <c r="P155" i="107"/>
  <c r="P153" i="107"/>
  <c r="P146" i="107"/>
  <c r="P196" i="107"/>
  <c r="P204" i="107"/>
  <c r="P177" i="107"/>
  <c r="P176" i="107"/>
  <c r="P203" i="107"/>
  <c r="P198" i="107"/>
  <c r="P205" i="107"/>
  <c r="P156" i="107"/>
  <c r="P159" i="107"/>
  <c r="P147" i="107"/>
  <c r="P148" i="107"/>
  <c r="P170" i="107"/>
  <c r="P169" i="107"/>
  <c r="P164" i="107"/>
  <c r="P154" i="107"/>
  <c r="P167" i="107"/>
  <c r="P160" i="107"/>
  <c r="P162" i="107"/>
  <c r="P149" i="107"/>
  <c r="P124" i="107"/>
  <c r="P181" i="107"/>
  <c r="P180" i="107"/>
  <c r="P188" i="107"/>
  <c r="P161" i="107"/>
  <c r="P143" i="107"/>
  <c r="P151" i="107"/>
  <c r="P172" i="107"/>
  <c r="P144" i="107"/>
  <c r="P168" i="107"/>
  <c r="P171" i="107"/>
  <c r="P145" i="107"/>
  <c r="P166" i="107"/>
  <c r="P157" i="107"/>
  <c r="P163" i="107"/>
  <c r="P121" i="107"/>
  <c r="P118" i="107"/>
  <c r="P115" i="107"/>
  <c r="P131" i="107"/>
  <c r="P112" i="107"/>
  <c r="P129" i="107"/>
  <c r="P116" i="107"/>
  <c r="P140" i="107"/>
  <c r="P101" i="107"/>
  <c r="P81" i="107"/>
  <c r="P97" i="107"/>
  <c r="P92" i="107"/>
  <c r="P103" i="107"/>
  <c r="P187" i="107"/>
  <c r="P114" i="107"/>
  <c r="P117" i="107"/>
  <c r="P130" i="107"/>
  <c r="P132" i="107"/>
  <c r="P125" i="107"/>
  <c r="P120" i="107"/>
  <c r="P128" i="107"/>
  <c r="P82" i="107"/>
  <c r="P87" i="107"/>
  <c r="P94" i="107"/>
  <c r="P83" i="107"/>
  <c r="P86" i="107"/>
  <c r="P152" i="107"/>
  <c r="P150" i="107"/>
  <c r="P123" i="107"/>
  <c r="P137" i="107"/>
  <c r="P122" i="107"/>
  <c r="P135" i="107"/>
  <c r="P119" i="107"/>
  <c r="P133" i="107"/>
  <c r="P126" i="107"/>
  <c r="P127" i="107"/>
  <c r="P138" i="107"/>
  <c r="P96" i="107"/>
  <c r="P104" i="107"/>
  <c r="P85" i="107"/>
  <c r="P98" i="107"/>
  <c r="P178" i="107"/>
  <c r="P158" i="107"/>
  <c r="P136" i="107"/>
  <c r="P139" i="107"/>
  <c r="P88" i="107"/>
  <c r="P89" i="107"/>
  <c r="P90" i="107"/>
  <c r="P106" i="107"/>
  <c r="P107" i="107"/>
  <c r="P108" i="107"/>
  <c r="P56" i="107"/>
  <c r="P53" i="107"/>
  <c r="P49" i="107"/>
  <c r="P66" i="107"/>
  <c r="P70" i="107"/>
  <c r="P69" i="107"/>
  <c r="P48" i="107"/>
  <c r="P59" i="107"/>
  <c r="P134" i="107"/>
  <c r="P102" i="107"/>
  <c r="P91" i="107"/>
  <c r="P105" i="107"/>
  <c r="P99" i="107"/>
  <c r="P61" i="107"/>
  <c r="P63" i="107"/>
  <c r="P71" i="107"/>
  <c r="P58" i="107"/>
  <c r="P73" i="107"/>
  <c r="P76" i="107"/>
  <c r="P64" i="107"/>
  <c r="P50" i="107"/>
  <c r="P113" i="107"/>
  <c r="P93" i="107"/>
  <c r="P95" i="107"/>
  <c r="P80" i="107"/>
  <c r="P79" i="107"/>
  <c r="P84" i="107"/>
  <c r="P55" i="107"/>
  <c r="P74" i="107"/>
  <c r="P67" i="107"/>
  <c r="P52" i="107"/>
  <c r="P57" i="107"/>
  <c r="P51" i="107"/>
  <c r="P54" i="107"/>
  <c r="P65" i="107"/>
  <c r="P16" i="107"/>
  <c r="P20" i="107"/>
  <c r="P24" i="107"/>
  <c r="P28" i="107"/>
  <c r="P32" i="107"/>
  <c r="P36" i="107"/>
  <c r="P40" i="107"/>
  <c r="P43" i="107"/>
  <c r="P21" i="107"/>
  <c r="P29" i="107"/>
  <c r="P37" i="107"/>
  <c r="P44" i="107"/>
  <c r="P100" i="107"/>
  <c r="P47" i="107"/>
  <c r="P68" i="107"/>
  <c r="P72" i="107"/>
  <c r="P15" i="107"/>
  <c r="P19" i="107"/>
  <c r="P23" i="107"/>
  <c r="P27" i="107"/>
  <c r="P31" i="107"/>
  <c r="P35" i="107"/>
  <c r="P39" i="107"/>
  <c r="P42" i="107"/>
  <c r="P17" i="107"/>
  <c r="P25" i="107"/>
  <c r="P33" i="107"/>
  <c r="P41" i="107"/>
  <c r="P165" i="107"/>
  <c r="P111" i="107"/>
  <c r="P75" i="107"/>
  <c r="P18" i="107"/>
  <c r="P22" i="107"/>
  <c r="P26" i="107"/>
  <c r="P30" i="107"/>
  <c r="P34" i="107"/>
  <c r="P38" i="107"/>
  <c r="P62" i="107"/>
  <c r="P60" i="107"/>
  <c r="O46" i="107"/>
  <c r="O78" i="107"/>
  <c r="P209" i="107"/>
  <c r="O110" i="107"/>
  <c r="O174" i="107"/>
  <c r="O142" i="107"/>
  <c r="Q12" i="107"/>
  <c r="R12" i="107"/>
  <c r="Q186" i="107" l="1"/>
  <c r="Q190" i="107"/>
  <c r="Q192" i="107"/>
  <c r="Q189" i="107"/>
  <c r="Q185" i="107"/>
  <c r="Q187" i="107"/>
  <c r="Q203" i="107"/>
  <c r="Q193" i="107"/>
  <c r="Q199" i="107"/>
  <c r="Q183" i="107"/>
  <c r="Q175" i="107"/>
  <c r="Q178" i="107"/>
  <c r="Q176" i="107"/>
  <c r="Q204" i="107"/>
  <c r="Q191" i="107"/>
  <c r="Q200" i="107"/>
  <c r="Q180" i="107"/>
  <c r="Q197" i="107"/>
  <c r="Q202" i="107"/>
  <c r="Q194" i="107"/>
  <c r="Q181" i="107"/>
  <c r="Q188" i="107"/>
  <c r="Q201" i="107"/>
  <c r="Q195" i="107"/>
  <c r="Q205" i="107"/>
  <c r="Q170" i="107"/>
  <c r="Q145" i="107"/>
  <c r="Q143" i="107"/>
  <c r="Q177" i="107"/>
  <c r="Q156" i="107"/>
  <c r="Q148" i="107"/>
  <c r="Q166" i="107"/>
  <c r="Q154" i="107"/>
  <c r="Q147" i="107"/>
  <c r="Q198" i="107"/>
  <c r="Q179" i="107"/>
  <c r="Q184" i="107"/>
  <c r="Q196" i="107"/>
  <c r="Q150" i="107"/>
  <c r="Q162" i="107"/>
  <c r="Q158" i="107"/>
  <c r="Q151" i="107"/>
  <c r="Q163" i="107"/>
  <c r="Q172" i="107"/>
  <c r="Q182" i="107"/>
  <c r="Q167" i="107"/>
  <c r="Q161" i="107"/>
  <c r="Q149" i="107"/>
  <c r="Q164" i="107"/>
  <c r="Q165" i="107"/>
  <c r="Q152" i="107"/>
  <c r="Q168" i="107"/>
  <c r="Q118" i="107"/>
  <c r="Q144" i="107"/>
  <c r="Q153" i="107"/>
  <c r="Q155" i="107"/>
  <c r="Q159" i="107"/>
  <c r="Q146" i="107"/>
  <c r="Q169" i="107"/>
  <c r="Q157" i="107"/>
  <c r="Q130" i="107"/>
  <c r="Q113" i="107"/>
  <c r="Q115" i="107"/>
  <c r="Q111" i="107"/>
  <c r="Q129" i="107"/>
  <c r="Q120" i="107"/>
  <c r="Q133" i="107"/>
  <c r="Q106" i="107"/>
  <c r="Q102" i="107"/>
  <c r="Q86" i="107"/>
  <c r="Q88" i="107"/>
  <c r="Q89" i="107"/>
  <c r="Q90" i="107"/>
  <c r="Q100" i="107"/>
  <c r="Q103" i="107"/>
  <c r="Q84" i="107"/>
  <c r="Q81" i="107"/>
  <c r="Q87" i="107"/>
  <c r="Q99" i="107"/>
  <c r="Q160" i="107"/>
  <c r="Q126" i="107"/>
  <c r="Q124" i="107"/>
  <c r="Q121" i="107"/>
  <c r="Q119" i="107"/>
  <c r="Q139" i="107"/>
  <c r="Q117" i="107"/>
  <c r="Q127" i="107"/>
  <c r="Q123" i="107"/>
  <c r="Q114" i="107"/>
  <c r="Q97" i="107"/>
  <c r="Q105" i="107"/>
  <c r="Q83" i="107"/>
  <c r="Q79" i="107"/>
  <c r="Q96" i="107"/>
  <c r="Q171" i="107"/>
  <c r="Q138" i="107"/>
  <c r="Q135" i="107"/>
  <c r="Q140" i="107"/>
  <c r="Q128" i="107"/>
  <c r="Q125" i="107"/>
  <c r="Q131" i="107"/>
  <c r="Q104" i="107"/>
  <c r="Q94" i="107"/>
  <c r="Q122" i="107"/>
  <c r="Q108" i="107"/>
  <c r="Q91" i="107"/>
  <c r="Q51" i="107"/>
  <c r="Q74" i="107"/>
  <c r="Q54" i="107"/>
  <c r="Q61" i="107"/>
  <c r="Q48" i="107"/>
  <c r="Q76" i="107"/>
  <c r="Q116" i="107"/>
  <c r="Q132" i="107"/>
  <c r="Q137" i="107"/>
  <c r="Q80" i="107"/>
  <c r="Q72" i="107"/>
  <c r="Q64" i="107"/>
  <c r="Q56" i="107"/>
  <c r="Q66" i="107"/>
  <c r="Q52" i="107"/>
  <c r="Q55" i="107"/>
  <c r="Q63" i="107"/>
  <c r="Q67" i="107"/>
  <c r="Q71" i="107"/>
  <c r="Q134" i="107"/>
  <c r="Q112" i="107"/>
  <c r="Q98" i="107"/>
  <c r="Q82" i="107"/>
  <c r="Q101" i="107"/>
  <c r="Q92" i="107"/>
  <c r="Q85" i="107"/>
  <c r="Q107" i="107"/>
  <c r="Q93" i="107"/>
  <c r="Q58" i="107"/>
  <c r="Q53" i="107"/>
  <c r="Q62" i="107"/>
  <c r="Q60" i="107"/>
  <c r="Q73" i="107"/>
  <c r="Q136" i="107"/>
  <c r="Q59" i="107"/>
  <c r="Q57" i="107"/>
  <c r="Q15" i="107"/>
  <c r="Q19" i="107"/>
  <c r="Q23" i="107"/>
  <c r="Q27" i="107"/>
  <c r="Q31" i="107"/>
  <c r="Q35" i="107"/>
  <c r="Q39" i="107"/>
  <c r="Q44" i="107"/>
  <c r="Q20" i="107"/>
  <c r="Q28" i="107"/>
  <c r="Q36" i="107"/>
  <c r="Q65" i="107"/>
  <c r="Q18" i="107"/>
  <c r="Q22" i="107"/>
  <c r="Q26" i="107"/>
  <c r="Q30" i="107"/>
  <c r="Q34" i="107"/>
  <c r="Q38" i="107"/>
  <c r="Q42" i="107"/>
  <c r="Q43" i="107"/>
  <c r="Q16" i="107"/>
  <c r="Q24" i="107"/>
  <c r="Q32" i="107"/>
  <c r="Q40" i="107"/>
  <c r="Q95" i="107"/>
  <c r="Q47" i="107"/>
  <c r="Q68" i="107"/>
  <c r="Q50" i="107"/>
  <c r="Q49" i="107"/>
  <c r="Q69" i="107"/>
  <c r="Q17" i="107"/>
  <c r="Q21" i="107"/>
  <c r="Q25" i="107"/>
  <c r="Q29" i="107"/>
  <c r="Q33" i="107"/>
  <c r="Q37" i="107"/>
  <c r="Q41" i="107"/>
  <c r="Q70" i="107"/>
  <c r="Q75" i="107"/>
  <c r="R182" i="107"/>
  <c r="E182" i="107" s="1"/>
  <c r="R191" i="107"/>
  <c r="E191" i="107" s="1"/>
  <c r="R186" i="107"/>
  <c r="E186" i="107" s="1"/>
  <c r="R198" i="107"/>
  <c r="E198" i="107" s="1"/>
  <c r="R203" i="107"/>
  <c r="E203" i="107" s="1"/>
  <c r="R181" i="107"/>
  <c r="E181" i="107" s="1"/>
  <c r="R192" i="107"/>
  <c r="E192" i="107" s="1"/>
  <c r="R193" i="107"/>
  <c r="E193" i="107" s="1"/>
  <c r="R195" i="107"/>
  <c r="E195" i="107" s="1"/>
  <c r="R179" i="107"/>
  <c r="E179" i="107" s="1"/>
  <c r="R177" i="107"/>
  <c r="E177" i="107" s="1"/>
  <c r="R196" i="107"/>
  <c r="E196" i="107" s="1"/>
  <c r="R202" i="107"/>
  <c r="E202" i="107" s="1"/>
  <c r="R194" i="107"/>
  <c r="E194" i="107" s="1"/>
  <c r="R187" i="107"/>
  <c r="E187" i="107" s="1"/>
  <c r="R184" i="107"/>
  <c r="E184" i="107" s="1"/>
  <c r="R204" i="107"/>
  <c r="E204" i="107" s="1"/>
  <c r="R188" i="107"/>
  <c r="E188" i="107" s="1"/>
  <c r="R170" i="107"/>
  <c r="E170" i="107" s="1"/>
  <c r="R145" i="107"/>
  <c r="E145" i="107" s="1"/>
  <c r="R162" i="107"/>
  <c r="E162" i="107" s="1"/>
  <c r="R158" i="107"/>
  <c r="E158" i="107" s="1"/>
  <c r="R154" i="107"/>
  <c r="E154" i="107" s="1"/>
  <c r="R155" i="107"/>
  <c r="E155" i="107" s="1"/>
  <c r="R190" i="107"/>
  <c r="E190" i="107" s="1"/>
  <c r="R199" i="107"/>
  <c r="E199" i="107" s="1"/>
  <c r="R175" i="107"/>
  <c r="E175" i="107" s="1"/>
  <c r="R176" i="107"/>
  <c r="E176" i="107" s="1"/>
  <c r="R201" i="107"/>
  <c r="E201" i="107" s="1"/>
  <c r="R200" i="107"/>
  <c r="E200" i="107" s="1"/>
  <c r="R197" i="107"/>
  <c r="E197" i="107" s="1"/>
  <c r="R205" i="107"/>
  <c r="E205" i="107" s="1"/>
  <c r="R171" i="107"/>
  <c r="R144" i="107"/>
  <c r="E144" i="107" s="1"/>
  <c r="R180" i="107"/>
  <c r="E180" i="107" s="1"/>
  <c r="R166" i="107"/>
  <c r="E166" i="107" s="1"/>
  <c r="R150" i="107"/>
  <c r="E150" i="107" s="1"/>
  <c r="R159" i="107"/>
  <c r="E159" i="107" s="1"/>
  <c r="R163" i="107"/>
  <c r="E163" i="107" s="1"/>
  <c r="R152" i="107"/>
  <c r="E152" i="107" s="1"/>
  <c r="R161" i="107"/>
  <c r="E161" i="107" s="1"/>
  <c r="R147" i="107"/>
  <c r="E147" i="107" s="1"/>
  <c r="R189" i="107"/>
  <c r="E189" i="107" s="1"/>
  <c r="R167" i="107"/>
  <c r="E167" i="107" s="1"/>
  <c r="R156" i="107"/>
  <c r="E156" i="107" s="1"/>
  <c r="R168" i="107"/>
  <c r="E168" i="107" s="1"/>
  <c r="R160" i="107"/>
  <c r="E160" i="107" s="1"/>
  <c r="R169" i="107"/>
  <c r="E169" i="107" s="1"/>
  <c r="R183" i="107"/>
  <c r="E183" i="107" s="1"/>
  <c r="R146" i="107"/>
  <c r="E146" i="107" s="1"/>
  <c r="R151" i="107"/>
  <c r="E151" i="107" s="1"/>
  <c r="R172" i="107"/>
  <c r="E172" i="107" s="1"/>
  <c r="R148" i="107"/>
  <c r="E148" i="107" s="1"/>
  <c r="R143" i="107"/>
  <c r="E143" i="107" s="1"/>
  <c r="R178" i="107"/>
  <c r="E178" i="107" s="1"/>
  <c r="R165" i="107"/>
  <c r="E165" i="107" s="1"/>
  <c r="R164" i="107"/>
  <c r="E164" i="107" s="1"/>
  <c r="R122" i="107"/>
  <c r="E122" i="107" s="1"/>
  <c r="R118" i="107"/>
  <c r="E118" i="107" s="1"/>
  <c r="R138" i="107"/>
  <c r="E138" i="107" s="1"/>
  <c r="R130" i="107"/>
  <c r="E130" i="107" s="1"/>
  <c r="R120" i="107"/>
  <c r="E120" i="107" s="1"/>
  <c r="R111" i="107"/>
  <c r="E111" i="107" s="1"/>
  <c r="R140" i="107"/>
  <c r="E140" i="107" s="1"/>
  <c r="R116" i="107"/>
  <c r="E116" i="107" s="1"/>
  <c r="R86" i="107"/>
  <c r="E86" i="107" s="1"/>
  <c r="R91" i="107"/>
  <c r="E91" i="107" s="1"/>
  <c r="R83" i="107"/>
  <c r="E83" i="107" s="1"/>
  <c r="R79" i="107"/>
  <c r="E79" i="107" s="1"/>
  <c r="R106" i="107"/>
  <c r="E106" i="107" s="1"/>
  <c r="R107" i="107"/>
  <c r="E107" i="107" s="1"/>
  <c r="R90" i="107"/>
  <c r="E90" i="107" s="1"/>
  <c r="R185" i="107"/>
  <c r="E185" i="107" s="1"/>
  <c r="R135" i="107"/>
  <c r="E135" i="107" s="1"/>
  <c r="R127" i="107"/>
  <c r="E127" i="107" s="1"/>
  <c r="R112" i="107"/>
  <c r="E112" i="107" s="1"/>
  <c r="R115" i="107"/>
  <c r="E115" i="107" s="1"/>
  <c r="R136" i="107"/>
  <c r="R137" i="107"/>
  <c r="R105" i="107"/>
  <c r="E105" i="107" s="1"/>
  <c r="R89" i="107"/>
  <c r="E89" i="107" s="1"/>
  <c r="R97" i="107"/>
  <c r="E97" i="107" s="1"/>
  <c r="R93" i="107"/>
  <c r="E93" i="107" s="1"/>
  <c r="R84" i="107"/>
  <c r="E84" i="107" s="1"/>
  <c r="R100" i="107"/>
  <c r="E100" i="107" s="1"/>
  <c r="R157" i="107"/>
  <c r="E157" i="107" s="1"/>
  <c r="R153" i="107"/>
  <c r="E153" i="107" s="1"/>
  <c r="R134" i="107"/>
  <c r="E134" i="107" s="1"/>
  <c r="R126" i="107"/>
  <c r="E126" i="107" s="1"/>
  <c r="R133" i="107"/>
  <c r="E133" i="107" s="1"/>
  <c r="R114" i="107"/>
  <c r="E114" i="107" s="1"/>
  <c r="R119" i="107"/>
  <c r="E119" i="107" s="1"/>
  <c r="R129" i="107"/>
  <c r="E129" i="107" s="1"/>
  <c r="R102" i="107"/>
  <c r="E102" i="107" s="1"/>
  <c r="R80" i="107"/>
  <c r="E80" i="107" s="1"/>
  <c r="R99" i="107"/>
  <c r="E99" i="107" s="1"/>
  <c r="R123" i="107"/>
  <c r="E123" i="107" s="1"/>
  <c r="R132" i="107"/>
  <c r="E132" i="107" s="1"/>
  <c r="R117" i="107"/>
  <c r="E117" i="107" s="1"/>
  <c r="R124" i="107"/>
  <c r="E124" i="107" s="1"/>
  <c r="R94" i="107"/>
  <c r="E94" i="107" s="1"/>
  <c r="R95" i="107"/>
  <c r="E95" i="107" s="1"/>
  <c r="R87" i="107"/>
  <c r="E87" i="107" s="1"/>
  <c r="R92" i="107"/>
  <c r="R74" i="107"/>
  <c r="E74" i="107" s="1"/>
  <c r="R63" i="107"/>
  <c r="R47" i="107"/>
  <c r="E47" i="107" s="1"/>
  <c r="R57" i="107"/>
  <c r="E57" i="107" s="1"/>
  <c r="R65" i="107"/>
  <c r="E65" i="107" s="1"/>
  <c r="R61" i="107"/>
  <c r="E61" i="107" s="1"/>
  <c r="R53" i="107"/>
  <c r="R48" i="107"/>
  <c r="E48" i="107" s="1"/>
  <c r="R56" i="107"/>
  <c r="E56" i="107" s="1"/>
  <c r="R149" i="107"/>
  <c r="E149" i="107" s="1"/>
  <c r="R113" i="107"/>
  <c r="E113" i="107" s="1"/>
  <c r="R128" i="107"/>
  <c r="E128" i="107" s="1"/>
  <c r="R82" i="107"/>
  <c r="E82" i="107" s="1"/>
  <c r="R108" i="107"/>
  <c r="E108" i="107" s="1"/>
  <c r="R75" i="107"/>
  <c r="E75" i="107" s="1"/>
  <c r="R54" i="107"/>
  <c r="E54" i="107" s="1"/>
  <c r="R76" i="107"/>
  <c r="E76" i="107" s="1"/>
  <c r="R72" i="107"/>
  <c r="E72" i="107" s="1"/>
  <c r="R85" i="107"/>
  <c r="E85" i="107" s="1"/>
  <c r="R81" i="107"/>
  <c r="E81" i="107" s="1"/>
  <c r="R103" i="107"/>
  <c r="E103" i="107" s="1"/>
  <c r="R62" i="107"/>
  <c r="E62" i="107" s="1"/>
  <c r="R71" i="107"/>
  <c r="E71" i="107" s="1"/>
  <c r="R55" i="107"/>
  <c r="E55" i="107" s="1"/>
  <c r="R67" i="107"/>
  <c r="E67" i="107" s="1"/>
  <c r="R51" i="107"/>
  <c r="E51" i="107" s="1"/>
  <c r="R69" i="107"/>
  <c r="E69" i="107" s="1"/>
  <c r="R64" i="107"/>
  <c r="E64" i="107" s="1"/>
  <c r="R68" i="107"/>
  <c r="E68" i="107" s="1"/>
  <c r="R70" i="107"/>
  <c r="R52" i="107"/>
  <c r="E52" i="107" s="1"/>
  <c r="R73" i="107"/>
  <c r="R121" i="107"/>
  <c r="E121" i="107" s="1"/>
  <c r="R49" i="107"/>
  <c r="R16" i="107"/>
  <c r="R20" i="107"/>
  <c r="R24" i="107"/>
  <c r="R28" i="107"/>
  <c r="R34" i="107"/>
  <c r="R41" i="107"/>
  <c r="R43" i="107"/>
  <c r="R32" i="107"/>
  <c r="R42" i="107"/>
  <c r="R35" i="107"/>
  <c r="R98" i="107"/>
  <c r="E98" i="107" s="1"/>
  <c r="R104" i="107"/>
  <c r="E104" i="107" s="1"/>
  <c r="R25" i="107"/>
  <c r="R38" i="107"/>
  <c r="R44" i="107"/>
  <c r="R39" i="107"/>
  <c r="R139" i="107"/>
  <c r="E139" i="107" s="1"/>
  <c r="R88" i="107"/>
  <c r="E88" i="107" s="1"/>
  <c r="R101" i="107"/>
  <c r="E101" i="107" s="1"/>
  <c r="R50" i="107"/>
  <c r="E50" i="107" s="1"/>
  <c r="R15" i="107"/>
  <c r="R19" i="107"/>
  <c r="R23" i="107"/>
  <c r="R27" i="107"/>
  <c r="R31" i="107"/>
  <c r="R37" i="107"/>
  <c r="R131" i="107"/>
  <c r="E131" i="107" s="1"/>
  <c r="R66" i="107"/>
  <c r="E66" i="107" s="1"/>
  <c r="R58" i="107"/>
  <c r="E58" i="107" s="1"/>
  <c r="R60" i="107"/>
  <c r="E60" i="107" s="1"/>
  <c r="R17" i="107"/>
  <c r="R21" i="107"/>
  <c r="R29" i="107"/>
  <c r="R36" i="107"/>
  <c r="R125" i="107"/>
  <c r="E125" i="107" s="1"/>
  <c r="R96" i="107"/>
  <c r="E96" i="107" s="1"/>
  <c r="R59" i="107"/>
  <c r="E59" i="107" s="1"/>
  <c r="R18" i="107"/>
  <c r="R22" i="107"/>
  <c r="R26" i="107"/>
  <c r="R30" i="107"/>
  <c r="R33" i="107"/>
  <c r="R40" i="107"/>
  <c r="R209" i="107"/>
  <c r="P174" i="107"/>
  <c r="P14" i="107"/>
  <c r="P142" i="107"/>
  <c r="Q209" i="107"/>
  <c r="G208" i="107"/>
  <c r="P110" i="107"/>
  <c r="P46" i="107"/>
  <c r="P78" i="107"/>
  <c r="E49" i="107" l="1"/>
  <c r="E63" i="107"/>
  <c r="E73" i="107"/>
  <c r="E92" i="107"/>
  <c r="E53" i="107"/>
  <c r="E137" i="107"/>
  <c r="E70" i="107"/>
  <c r="E136" i="107"/>
  <c r="E171" i="107"/>
  <c r="P207" i="107"/>
  <c r="P210" i="107" s="1"/>
  <c r="R110" i="107"/>
  <c r="R174" i="107"/>
  <c r="R142" i="107"/>
  <c r="Q110" i="107"/>
  <c r="Q142" i="107"/>
  <c r="R78" i="107"/>
  <c r="R46" i="107"/>
  <c r="Q174" i="107"/>
  <c r="Q78" i="107"/>
  <c r="Q46" i="107"/>
  <c r="F205" i="107" l="1"/>
  <c r="E78" i="107"/>
  <c r="E174" i="107"/>
  <c r="E46" i="107"/>
  <c r="E142" i="107"/>
  <c r="E110" i="107"/>
  <c r="F184" i="107" l="1"/>
  <c r="F188" i="107"/>
  <c r="F190" i="107"/>
  <c r="F196" i="107"/>
  <c r="F203" i="107"/>
  <c r="F185" i="107"/>
  <c r="F181" i="107"/>
  <c r="F186" i="107"/>
  <c r="F202" i="107"/>
  <c r="F179" i="107"/>
  <c r="F204" i="107"/>
  <c r="F187" i="107"/>
  <c r="F191" i="107"/>
  <c r="F195" i="107"/>
  <c r="F192" i="107"/>
  <c r="F180" i="107"/>
  <c r="F183" i="107"/>
  <c r="F176" i="107"/>
  <c r="F177" i="107"/>
  <c r="F175" i="107"/>
  <c r="F201" i="107"/>
  <c r="F194" i="107"/>
  <c r="F197" i="107"/>
  <c r="F193" i="107"/>
  <c r="F178" i="107"/>
  <c r="F182" i="107"/>
  <c r="F189" i="107"/>
  <c r="F200" i="107"/>
  <c r="F198" i="107"/>
  <c r="F199" i="107"/>
  <c r="F154" i="107"/>
  <c r="F163" i="107"/>
  <c r="F169" i="107"/>
  <c r="F166" i="107"/>
  <c r="F160" i="107"/>
  <c r="F158" i="107"/>
  <c r="F145" i="107"/>
  <c r="F150" i="107"/>
  <c r="F161" i="107"/>
  <c r="F149" i="107"/>
  <c r="F155" i="107"/>
  <c r="F153" i="107"/>
  <c r="F162" i="107"/>
  <c r="F148" i="107"/>
  <c r="F171" i="107"/>
  <c r="F146" i="107"/>
  <c r="F144" i="107"/>
  <c r="F168" i="107"/>
  <c r="F170" i="107"/>
  <c r="F156" i="107"/>
  <c r="F167" i="107"/>
  <c r="F172" i="107"/>
  <c r="F159" i="107"/>
  <c r="F164" i="107"/>
  <c r="F151" i="107"/>
  <c r="F157" i="107"/>
  <c r="F143" i="107"/>
  <c r="F147" i="107"/>
  <c r="F165" i="107"/>
  <c r="F152" i="107"/>
  <c r="F136" i="107"/>
  <c r="F115" i="107"/>
  <c r="F121" i="107"/>
  <c r="F113" i="107"/>
  <c r="F129" i="107"/>
  <c r="F122" i="107"/>
  <c r="F114" i="107"/>
  <c r="F138" i="107"/>
  <c r="F123" i="107"/>
  <c r="F126" i="107"/>
  <c r="F134" i="107"/>
  <c r="F137" i="107"/>
  <c r="F120" i="107"/>
  <c r="F130" i="107"/>
  <c r="F127" i="107"/>
  <c r="F119" i="107"/>
  <c r="F112" i="107"/>
  <c r="F133" i="107"/>
  <c r="F140" i="107"/>
  <c r="F131" i="107"/>
  <c r="F111" i="107"/>
  <c r="F128" i="107"/>
  <c r="F118" i="107"/>
  <c r="F116" i="107"/>
  <c r="F139" i="107"/>
  <c r="F135" i="107"/>
  <c r="F132" i="107"/>
  <c r="F125" i="107"/>
  <c r="F124" i="107"/>
  <c r="F117" i="107"/>
  <c r="F100" i="107"/>
  <c r="F85" i="107"/>
  <c r="F101" i="107"/>
  <c r="F98" i="107"/>
  <c r="F91" i="107"/>
  <c r="F107" i="107"/>
  <c r="F105" i="107"/>
  <c r="F99" i="107"/>
  <c r="F86" i="107"/>
  <c r="F79" i="107"/>
  <c r="F89" i="107"/>
  <c r="F93" i="107"/>
  <c r="F106" i="107"/>
  <c r="F103" i="107"/>
  <c r="F94" i="107"/>
  <c r="F82" i="107"/>
  <c r="F108" i="107"/>
  <c r="F97" i="107"/>
  <c r="F84" i="107"/>
  <c r="F88" i="107"/>
  <c r="F95" i="107"/>
  <c r="F90" i="107"/>
  <c r="F80" i="107"/>
  <c r="F83" i="107"/>
  <c r="F92" i="107"/>
  <c r="F81" i="107"/>
  <c r="F104" i="107"/>
  <c r="F102" i="107"/>
  <c r="F87" i="107"/>
  <c r="F96" i="107"/>
  <c r="F76" i="107"/>
  <c r="F67" i="107"/>
  <c r="F57" i="107"/>
  <c r="F60" i="107"/>
  <c r="F61" i="107"/>
  <c r="F59" i="107"/>
  <c r="F53" i="107"/>
  <c r="F70" i="107"/>
  <c r="F49" i="107"/>
  <c r="F55" i="107"/>
  <c r="F68" i="107"/>
  <c r="F50" i="107"/>
  <c r="F64" i="107"/>
  <c r="F73" i="107"/>
  <c r="F54" i="107"/>
  <c r="F65" i="107"/>
  <c r="F69" i="107"/>
  <c r="F66" i="107"/>
  <c r="F52" i="107"/>
  <c r="F72" i="107"/>
  <c r="F75" i="107"/>
  <c r="F62" i="107"/>
  <c r="F63" i="107"/>
  <c r="F48" i="107"/>
  <c r="F47" i="107"/>
  <c r="F71" i="107"/>
  <c r="F56" i="107"/>
  <c r="F74" i="107"/>
  <c r="F58" i="107"/>
  <c r="F51" i="107"/>
  <c r="E41" i="107"/>
  <c r="E42" i="107"/>
  <c r="E43" i="107"/>
  <c r="E44" i="107"/>
  <c r="R14" i="107"/>
  <c r="R207" i="107" s="1"/>
  <c r="R210" i="107" s="1"/>
  <c r="L14" i="107"/>
  <c r="L207" i="107" s="1"/>
  <c r="L210" i="107" s="1"/>
  <c r="O14" i="107"/>
  <c r="O207" i="107" s="1"/>
  <c r="O210" i="107" s="1"/>
  <c r="K14" i="107"/>
  <c r="K207" i="107" s="1"/>
  <c r="K210" i="107" s="1"/>
  <c r="N14" i="107"/>
  <c r="N207" i="107" s="1"/>
  <c r="N210" i="107" s="1"/>
  <c r="Q14" i="107"/>
  <c r="Q207" i="107" s="1"/>
  <c r="Q210" i="107" s="1"/>
  <c r="E40" i="107"/>
  <c r="E35" i="107"/>
  <c r="E36" i="107"/>
  <c r="E37" i="107"/>
  <c r="E38" i="107"/>
  <c r="E39" i="107"/>
  <c r="I14" i="107"/>
  <c r="I207" i="107" s="1"/>
  <c r="I210" i="107" s="1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15" i="107"/>
  <c r="H14" i="107"/>
  <c r="H207" i="107" s="1"/>
  <c r="H210" i="107" s="1"/>
  <c r="H208" i="107" l="1"/>
  <c r="I208" i="107" s="1"/>
  <c r="J208" i="107" s="1"/>
  <c r="K208" i="107" s="1"/>
  <c r="L208" i="107" s="1"/>
  <c r="M208" i="107" s="1"/>
  <c r="N208" i="107" s="1"/>
  <c r="O208" i="107" s="1"/>
  <c r="P208" i="107" s="1"/>
  <c r="Q208" i="107" s="1"/>
  <c r="R208" i="107" s="1"/>
  <c r="E14" i="107"/>
  <c r="F21" i="107" s="1"/>
  <c r="F25" i="107" l="1"/>
  <c r="F34" i="107"/>
  <c r="F27" i="107"/>
  <c r="F16" i="107"/>
  <c r="F35" i="107"/>
  <c r="F24" i="107"/>
  <c r="F15" i="107"/>
  <c r="F43" i="107"/>
  <c r="F18" i="107"/>
  <c r="F41" i="107"/>
  <c r="F28" i="107"/>
  <c r="F38" i="107"/>
  <c r="F26" i="107"/>
  <c r="F19" i="107"/>
  <c r="F29" i="107"/>
  <c r="F32" i="107"/>
  <c r="F17" i="107"/>
  <c r="F39" i="107"/>
  <c r="F30" i="107"/>
  <c r="F33" i="107"/>
  <c r="F23" i="107"/>
  <c r="F20" i="107"/>
  <c r="F42" i="107"/>
  <c r="F40" i="107"/>
  <c r="F44" i="107"/>
  <c r="F22" i="107"/>
  <c r="F37" i="107"/>
  <c r="F36" i="107"/>
  <c r="F31" i="107"/>
  <c r="E207" i="107"/>
  <c r="F14" i="107" l="1"/>
  <c r="F210" i="107"/>
  <c r="F46" i="107"/>
  <c r="F110" i="107"/>
  <c r="F78" i="107"/>
  <c r="F142" i="107"/>
  <c r="F174" i="107"/>
  <c r="F207" i="107"/>
</calcChain>
</file>

<file path=xl/sharedStrings.xml><?xml version="1.0" encoding="utf-8"?>
<sst xmlns="http://schemas.openxmlformats.org/spreadsheetml/2006/main" count="395" uniqueCount="116">
  <si>
    <t>Total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</si>
  <si>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</si>
  <si>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</si>
  <si>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</si>
  <si>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</si>
  <si>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</si>
  <si>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</si>
  <si>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</si>
  <si>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</si>
  <si>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</si>
  <si>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</si>
  <si>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</si>
  <si>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</si>
  <si>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</si>
  <si>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▼ gráficos</t>
  </si>
  <si>
    <t>Ingresos/Cobros NETOS</t>
  </si>
  <si>
    <t>Gastos/Pagos TOTAL</t>
  </si>
  <si>
    <r>
      <t>INGRESOS</t>
    </r>
    <r>
      <rPr>
        <b/>
        <sz val="12"/>
        <color indexed="9"/>
        <rFont val="Arial"/>
        <family val="2"/>
      </rPr>
      <t>/Cobros</t>
    </r>
  </si>
  <si>
    <r>
      <t>GASTOS</t>
    </r>
    <r>
      <rPr>
        <b/>
        <sz val="12"/>
        <color indexed="9"/>
        <rFont val="Arial"/>
        <family val="2"/>
      </rPr>
      <t>/Pagos</t>
    </r>
  </si>
  <si>
    <t>Meses</t>
  </si>
  <si>
    <t>Tipo de gasto</t>
  </si>
  <si>
    <t>Fecha</t>
  </si>
  <si>
    <t>Descripción del gasto</t>
  </si>
  <si>
    <t>Años</t>
  </si>
  <si>
    <t>Moneda</t>
  </si>
  <si>
    <t>Monto</t>
  </si>
  <si>
    <t>Mes</t>
  </si>
  <si>
    <t>Año</t>
  </si>
  <si>
    <t>Campos registrados por el usuario</t>
  </si>
  <si>
    <t>Campos salen automático</t>
  </si>
  <si>
    <t>Soles</t>
  </si>
  <si>
    <t>Moneda:</t>
  </si>
  <si>
    <t>Año:</t>
  </si>
  <si>
    <r>
      <t>RESULTADO</t>
    </r>
    <r>
      <rPr>
        <sz val="14"/>
        <color theme="0"/>
        <rFont val="Arial"/>
        <family val="2"/>
      </rPr>
      <t>/Saldo</t>
    </r>
  </si>
  <si>
    <t>NOMBRE EMPRESA</t>
  </si>
  <si>
    <t>Consumos</t>
  </si>
  <si>
    <t>Sueldos</t>
  </si>
  <si>
    <t>Gratif. Ordinarias Empleados</t>
  </si>
  <si>
    <t>Gratificaciones Extraordinarias Empleados</t>
  </si>
  <si>
    <t>Vacaciones</t>
  </si>
  <si>
    <t>Descanso medico</t>
  </si>
  <si>
    <t>Movilidad y/o servicio de Transporte</t>
  </si>
  <si>
    <t>Uniformes</t>
  </si>
  <si>
    <t>Atenciones y obsequios al personal</t>
  </si>
  <si>
    <t>Tickets de alimentos</t>
  </si>
  <si>
    <t>ESSALUD-RÚgimen de prestaciones de salud</t>
  </si>
  <si>
    <t>SCTR-Seg complemntario trabajo de riesgo</t>
  </si>
  <si>
    <t>Seguro de vida</t>
  </si>
  <si>
    <t>Participacion de utilidades</t>
  </si>
  <si>
    <t>Incentivo por cese</t>
  </si>
  <si>
    <t>Indemnizacion Despido Arbitrario</t>
  </si>
  <si>
    <t>GASTOS DE PERSONAL</t>
  </si>
  <si>
    <t>Otros Fletes</t>
  </si>
  <si>
    <t>Estibas</t>
  </si>
  <si>
    <t>Flete Local</t>
  </si>
  <si>
    <t>Flete a Provincia</t>
  </si>
  <si>
    <t>Servicio de montacarga</t>
  </si>
  <si>
    <t>Gasto de viaje</t>
  </si>
  <si>
    <t>Consultorias</t>
  </si>
  <si>
    <t>Courier</t>
  </si>
  <si>
    <t>Mantenimiento / Reparaciones</t>
  </si>
  <si>
    <t>Reparaciones Vehiculos</t>
  </si>
  <si>
    <t>Alquileres</t>
  </si>
  <si>
    <t>Energia Electrica</t>
  </si>
  <si>
    <t>Agua</t>
  </si>
  <si>
    <t>Selección Y Eval. Pe</t>
  </si>
  <si>
    <t>Servicios p·blicos</t>
  </si>
  <si>
    <t>Aporte Publicitario</t>
  </si>
  <si>
    <t>Servicio de personal (service)</t>
  </si>
  <si>
    <t>Vigilancia</t>
  </si>
  <si>
    <t>Limpieza</t>
  </si>
  <si>
    <t>Gastos por almacenaje y/o embalaje</t>
  </si>
  <si>
    <t>Gtos.reclamos de clientes</t>
  </si>
  <si>
    <t>GASTOS DE SERVICIOS DE TERCEROS</t>
  </si>
  <si>
    <t>Arbitrios municipales</t>
  </si>
  <si>
    <t>Seguros-vehiculos</t>
  </si>
  <si>
    <t>Licencias de Sistemas</t>
  </si>
  <si>
    <t>Seguros-Responsabilidad civil</t>
  </si>
  <si>
    <t>SOAT</t>
  </si>
  <si>
    <t>Costo neto enajenaci¾n</t>
  </si>
  <si>
    <t>Suministros diversos</t>
  </si>
  <si>
    <t>comprobantes de pago</t>
  </si>
  <si>
    <t>Combustible</t>
  </si>
  <si>
    <t>Otros-Gastos Reparables</t>
  </si>
  <si>
    <t>Sanciones Administra</t>
  </si>
  <si>
    <t>Movilidad</t>
  </si>
  <si>
    <t>GASTOS DE GESTIÓN</t>
  </si>
  <si>
    <t>Perdida medicion activos-MercaderÝa Difer.inventar</t>
  </si>
  <si>
    <t>Deprec. Edificaciones leasing</t>
  </si>
  <si>
    <t>Deprec.Maquinarias leasing</t>
  </si>
  <si>
    <t>Deprec.Equipo de transporte leasing</t>
  </si>
  <si>
    <t>Deprc.Muebles y enseres leasing</t>
  </si>
  <si>
    <t>Depre.Equipos diversos leasing</t>
  </si>
  <si>
    <t>Deprec.Edificaciones Costo</t>
  </si>
  <si>
    <t>Deprec.Maquinarias Costo</t>
  </si>
  <si>
    <t>Deprec.Equipo de transporte Costo</t>
  </si>
  <si>
    <t>Dperec.Muebles y enseres Costo</t>
  </si>
  <si>
    <t>Deprec.Equipos diversos Costo</t>
  </si>
  <si>
    <t>Deprec.Equipo de computo Costo</t>
  </si>
  <si>
    <t>Deprec.Equipo de computo leasing</t>
  </si>
  <si>
    <t>Amortiz.Software Costo</t>
  </si>
  <si>
    <t>GASTOS DE DEPRECIACIÓN, MAQ Y EQUIPOS</t>
  </si>
  <si>
    <t>CTS-Compensación por tiempo de servicio</t>
  </si>
  <si>
    <t>Perd. med-desmedros / merma</t>
  </si>
  <si>
    <t>Ingresos por ventas</t>
  </si>
  <si>
    <t>Registro de Gastos</t>
  </si>
  <si>
    <t>TIPO 5</t>
  </si>
  <si>
    <t>TIPO 6</t>
  </si>
  <si>
    <t>GASTOS ANUALES</t>
  </si>
  <si>
    <t>gasto xxxx</t>
  </si>
  <si>
    <t>Cuenta asociada</t>
  </si>
  <si>
    <t>Cuenta</t>
  </si>
  <si>
    <t>CODIGO ID</t>
  </si>
  <si>
    <t>% GASTO VS INGRESO</t>
  </si>
  <si>
    <t>Gastos ►</t>
  </si>
  <si>
    <t>Tipo de gasto (automático)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</si>
</sst>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_ ;[Red]\-#,##0\ "/>
    <numFmt numFmtId="166" formatCode="0.0%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b/>
      <sz val="11"/>
      <color indexed="10"/>
      <name val="Arial"/>
      <family val="2"/>
    </font>
    <font>
      <b/>
      <sz val="20"/>
      <color indexed="42"/>
      <name val="Verdana"/>
      <family val="2"/>
    </font>
    <font>
      <sz val="12"/>
      <color indexed="23"/>
      <name val="Arial"/>
      <family val="2"/>
    </font>
    <font>
      <b/>
      <sz val="12"/>
      <color indexed="42"/>
      <name val="Arial"/>
      <family val="2"/>
    </font>
    <font>
      <b/>
      <sz val="10"/>
      <name val="Arial"/>
      <family val="2"/>
    </font>
    <font>
      <sz val="10"/>
      <color indexed="43"/>
      <name val="Arial"/>
      <family val="2"/>
    </font>
    <font>
      <b/>
      <sz val="10"/>
      <color indexed="9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42"/>
      <name val="Verdana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0" tint="-0.34998626667073579"/>
      <name val="Arial"/>
      <family val="2"/>
    </font>
    <font>
      <b/>
      <u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42"/>
      <name val="Verdana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</font>
    <font>
      <sz val="9"/>
      <name val="Calibri"/>
      <scheme val="minor"/>
    </font>
    <font>
      <b/>
      <sz val="9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5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1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58"/>
      </top>
      <bottom style="thin">
        <color indexed="22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/>
      <bottom style="thin">
        <color indexed="12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116">
    <xf numFmtId="0" fontId="0" fillId="0" borderId="0" xfId="0"/>
    <xf numFmtId="0" fontId="0" fillId="4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2" xfId="0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3" borderId="0" xfId="0" applyNumberFormat="1" applyFill="1" applyAlignment="1">
      <alignment vertical="center"/>
    </xf>
    <xf numFmtId="165" fontId="0" fillId="3" borderId="12" xfId="0" applyNumberFormat="1" applyFill="1" applyBorder="1" applyAlignment="1">
      <alignment vertical="center"/>
    </xf>
    <xf numFmtId="49" fontId="14" fillId="5" borderId="1" xfId="0" applyNumberFormat="1" applyFont="1" applyFill="1" applyBorder="1" applyAlignment="1">
      <alignment horizontal="right" vertical="center"/>
    </xf>
    <xf numFmtId="4" fontId="0" fillId="4" borderId="0" xfId="0" applyNumberFormat="1" applyFill="1" applyAlignment="1">
      <alignment vertical="center"/>
    </xf>
    <xf numFmtId="167" fontId="0" fillId="4" borderId="0" xfId="0" applyNumberFormat="1" applyFill="1" applyAlignment="1">
      <alignment vertical="center"/>
    </xf>
    <xf numFmtId="0" fontId="10" fillId="8" borderId="4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4" fillId="8" borderId="4" xfId="0" applyFont="1" applyFill="1" applyBorder="1" applyAlignment="1" applyProtection="1">
      <alignment horizontal="right" vertical="center"/>
      <protection locked="0"/>
    </xf>
    <xf numFmtId="0" fontId="10" fillId="9" borderId="3" xfId="0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14" fillId="9" borderId="3" xfId="0" applyFont="1" applyFill="1" applyBorder="1" applyAlignment="1" applyProtection="1">
      <alignment horizontal="center" vertical="center"/>
      <protection locked="0"/>
    </xf>
    <xf numFmtId="4" fontId="16" fillId="4" borderId="0" xfId="0" applyNumberFormat="1" applyFont="1" applyFill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49" fontId="17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15" fillId="0" borderId="0" xfId="0" applyFont="1" applyAlignment="1">
      <alignment horizontal="center"/>
    </xf>
    <xf numFmtId="0" fontId="15" fillId="11" borderId="0" xfId="0" applyFont="1" applyFill="1" applyAlignment="1">
      <alignment horizontal="center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12" borderId="20" xfId="1" applyFont="1" applyFill="1" applyBorder="1" applyAlignment="1" applyProtection="1">
      <alignment horizontal="right" vertical="center"/>
    </xf>
    <xf numFmtId="0" fontId="7" fillId="13" borderId="20" xfId="1" applyFont="1" applyFill="1" applyBorder="1" applyAlignment="1" applyProtection="1">
      <alignment horizontal="right" vertical="center"/>
    </xf>
    <xf numFmtId="0" fontId="18" fillId="2" borderId="0" xfId="0" applyFont="1" applyFill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right" vertical="center"/>
      <protection locked="0"/>
    </xf>
    <xf numFmtId="167" fontId="5" fillId="2" borderId="1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 shrinkToFit="1"/>
    </xf>
    <xf numFmtId="167" fontId="8" fillId="0" borderId="1" xfId="0" applyNumberFormat="1" applyFont="1" applyBorder="1" applyAlignment="1" applyProtection="1">
      <alignment vertical="center"/>
      <protection locked="0"/>
    </xf>
    <xf numFmtId="166" fontId="11" fillId="3" borderId="1" xfId="0" applyNumberFormat="1" applyFont="1" applyFill="1" applyBorder="1" applyAlignment="1" applyProtection="1">
      <alignment vertical="center" shrinkToFit="1"/>
      <protection locked="0"/>
    </xf>
    <xf numFmtId="167" fontId="4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 shrinkToFit="1"/>
    </xf>
    <xf numFmtId="167" fontId="16" fillId="4" borderId="0" xfId="0" applyNumberFormat="1" applyFont="1" applyFill="1" applyAlignment="1">
      <alignment vertical="center"/>
    </xf>
    <xf numFmtId="167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7" fontId="3" fillId="4" borderId="2" xfId="0" applyNumberFormat="1" applyFont="1" applyFill="1" applyBorder="1" applyAlignment="1">
      <alignment horizontal="center" vertical="center"/>
    </xf>
    <xf numFmtId="167" fontId="4" fillId="2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 shrinkToFit="1"/>
    </xf>
    <xf numFmtId="4" fontId="4" fillId="2" borderId="5" xfId="0" applyNumberFormat="1" applyFont="1" applyFill="1" applyBorder="1" applyAlignment="1">
      <alignment vertical="center"/>
    </xf>
    <xf numFmtId="4" fontId="8" fillId="0" borderId="1" xfId="0" applyNumberFormat="1" applyFont="1" applyBorder="1" applyAlignment="1" applyProtection="1">
      <alignment vertical="center"/>
      <protection locked="0"/>
    </xf>
    <xf numFmtId="0" fontId="5" fillId="4" borderId="0" xfId="0" applyFont="1" applyFill="1" applyAlignment="1">
      <alignment vertical="center" shrinkToFit="1"/>
    </xf>
    <xf numFmtId="167" fontId="4" fillId="2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vertical="center"/>
    </xf>
    <xf numFmtId="167" fontId="3" fillId="6" borderId="5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4" fontId="3" fillId="6" borderId="5" xfId="0" applyNumberFormat="1" applyFont="1" applyFill="1" applyBorder="1" applyAlignment="1">
      <alignment horizontal="center" vertical="center"/>
    </xf>
    <xf numFmtId="167" fontId="4" fillId="6" borderId="16" xfId="0" applyNumberFormat="1" applyFont="1" applyFill="1" applyBorder="1" applyAlignment="1">
      <alignment vertical="center"/>
    </xf>
    <xf numFmtId="166" fontId="4" fillId="6" borderId="16" xfId="0" applyNumberFormat="1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0" fillId="4" borderId="24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21" fillId="0" borderId="0" xfId="0" applyFont="1"/>
    <xf numFmtId="0" fontId="23" fillId="0" borderId="0" xfId="0" applyFont="1" applyAlignment="1">
      <alignment horizontal="center"/>
    </xf>
    <xf numFmtId="0" fontId="23" fillId="0" borderId="0" xfId="0" applyFont="1"/>
    <xf numFmtId="0" fontId="22" fillId="12" borderId="0" xfId="0" applyFont="1" applyFill="1" applyAlignment="1">
      <alignment horizontal="centerContinuous"/>
    </xf>
    <xf numFmtId="0" fontId="23" fillId="11" borderId="0" xfId="0" applyFont="1" applyFill="1" applyAlignment="1">
      <alignment horizontal="centerContinuous"/>
    </xf>
    <xf numFmtId="164" fontId="23" fillId="11" borderId="0" xfId="2" applyFont="1" applyFill="1" applyAlignment="1">
      <alignment horizontal="centerContinuous"/>
    </xf>
    <xf numFmtId="0" fontId="24" fillId="0" borderId="0" xfId="0" applyFont="1"/>
    <xf numFmtId="14" fontId="21" fillId="0" borderId="0" xfId="0" applyNumberFormat="1" applyFont="1"/>
    <xf numFmtId="0" fontId="23" fillId="14" borderId="6" xfId="0" applyFont="1" applyFill="1" applyBorder="1" applyAlignment="1">
      <alignment horizontal="center"/>
    </xf>
    <xf numFmtId="164" fontId="23" fillId="14" borderId="6" xfId="2" applyFont="1" applyFill="1" applyBorder="1" applyAlignment="1">
      <alignment horizontal="center"/>
    </xf>
    <xf numFmtId="0" fontId="23" fillId="13" borderId="6" xfId="0" applyFont="1" applyFill="1" applyBorder="1" applyAlignment="1">
      <alignment horizontal="center"/>
    </xf>
    <xf numFmtId="164" fontId="23" fillId="0" borderId="0" xfId="2" applyFont="1"/>
    <xf numFmtId="164" fontId="23" fillId="0" borderId="0" xfId="2" applyFont="1" applyBorder="1"/>
    <xf numFmtId="0" fontId="25" fillId="0" borderId="0" xfId="0" applyFont="1"/>
    <xf numFmtId="0" fontId="0" fillId="15" borderId="0" xfId="0" applyFill="1"/>
    <xf numFmtId="0" fontId="1" fillId="15" borderId="0" xfId="0" applyFont="1" applyFill="1"/>
    <xf numFmtId="14" fontId="26" fillId="0" borderId="0" xfId="0" applyNumberFormat="1" applyFont="1"/>
    <xf numFmtId="0" fontId="26" fillId="0" borderId="0" xfId="0" applyFont="1"/>
    <xf numFmtId="164" fontId="27" fillId="0" borderId="0" xfId="2" applyFont="1" applyBorder="1"/>
    <xf numFmtId="0" fontId="27" fillId="0" borderId="0" xfId="0" applyFont="1"/>
    <xf numFmtId="0" fontId="28" fillId="10" borderId="27" xfId="0" applyFont="1" applyFill="1" applyBorder="1" applyAlignment="1">
      <alignment vertical="center"/>
    </xf>
    <xf numFmtId="0" fontId="28" fillId="16" borderId="17" xfId="0" applyFont="1" applyFill="1" applyBorder="1" applyAlignment="1">
      <alignment vertical="center"/>
    </xf>
    <xf numFmtId="0" fontId="28" fillId="16" borderId="28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0" fillId="17" borderId="0" xfId="0" applyFill="1"/>
    <xf numFmtId="0" fontId="0" fillId="17" borderId="0" xfId="0" applyFill="1" applyAlignment="1">
      <alignment horizontal="center"/>
    </xf>
    <xf numFmtId="0" fontId="31" fillId="14" borderId="0" xfId="0" applyFont="1" applyFill="1" applyAlignment="1">
      <alignment horizontal="centerContinuous"/>
    </xf>
    <xf numFmtId="0" fontId="14" fillId="9" borderId="5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14" fontId="33" fillId="0" borderId="0" xfId="0" applyNumberFormat="1" applyFont="1"/>
    <xf numFmtId="0" fontId="33" fillId="0" borderId="0" xfId="0" applyFont="1"/>
    <xf numFmtId="164" fontId="34" fillId="0" borderId="0" xfId="2" applyFont="1" applyBorder="1"/>
    <xf numFmtId="0" fontId="34" fillId="0" borderId="0" xfId="0" applyFont="1"/>
    <xf numFmtId="0" fontId="31" fillId="14" borderId="0" xfId="0" applyFont="1" applyFill="1" applyAlignment="1">
      <alignment horizontal="center"/>
    </xf>
    <xf numFmtId="166" fontId="4" fillId="6" borderId="18" xfId="3" applyNumberFormat="1" applyFont="1" applyFill="1" applyBorder="1" applyAlignment="1">
      <alignment vertical="center"/>
    </xf>
    <xf numFmtId="49" fontId="7" fillId="7" borderId="20" xfId="1" applyNumberFormat="1" applyFont="1" applyFill="1" applyBorder="1" applyAlignment="1" applyProtection="1">
      <alignment horizontal="center" vertical="center"/>
    </xf>
    <xf numFmtId="0" fontId="20" fillId="10" borderId="27" xfId="0" applyFont="1" applyFill="1" applyBorder="1" applyAlignment="1">
      <alignment horizontal="center" vertical="center"/>
    </xf>
    <xf numFmtId="0" fontId="20" fillId="10" borderId="17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13">
    <dxf>
      <font>
        <b val="0"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ingresos y gastos</a:t>
            </a:r>
          </a:p>
        </c:rich>
      </c:tx>
      <c:layout>
        <c:manualLayout>
          <c:xMode val="edge"/>
          <c:yMode val="edge"/>
          <c:x val="0.30434782608695682"/>
          <c:y val="2.551020408163264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7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4782608695652189E-2"/>
          <c:y val="0.12244897959183668"/>
          <c:w val="0.91304347826086962"/>
          <c:h val="0.74744897959183743"/>
        </c:manualLayout>
      </c:layout>
      <c:bar3DChart>
        <c:barDir val="col"/>
        <c:grouping val="clustered"/>
        <c:varyColors val="0"/>
        <c:ser>
          <c:idx val="0"/>
          <c:order val="0"/>
          <c:tx>
            <c:v>Ingresos Netos</c:v>
          </c:tx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gastos'!$G$10:$R$10</c:f>
              <c:numCache>
                <c:formatCode>#,##0.00_ ;[Red]\-#,##0.00\ </c:formatCode>
                <c:ptCount val="12"/>
                <c:pt idx="0">
                  <c:v>23000</c:v>
                </c:pt>
                <c:pt idx="1">
                  <c:v>23000</c:v>
                </c:pt>
                <c:pt idx="2">
                  <c:v>23000</c:v>
                </c:pt>
                <c:pt idx="3">
                  <c:v>23000</c:v>
                </c:pt>
                <c:pt idx="4">
                  <c:v>23000</c:v>
                </c:pt>
                <c:pt idx="5">
                  <c:v>23000</c:v>
                </c:pt>
                <c:pt idx="6">
                  <c:v>23000</c:v>
                </c:pt>
                <c:pt idx="7">
                  <c:v>23000</c:v>
                </c:pt>
                <c:pt idx="8">
                  <c:v>23000</c:v>
                </c:pt>
                <c:pt idx="9">
                  <c:v>23000</c:v>
                </c:pt>
                <c:pt idx="10">
                  <c:v>23000</c:v>
                </c:pt>
                <c:pt idx="11">
                  <c:v>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F-4C71-A956-E28BCF116365}"/>
            </c:ext>
          </c:extLst>
        </c:ser>
        <c:ser>
          <c:idx val="2"/>
          <c:order val="1"/>
          <c:tx>
            <c:v>Gastos</c:v>
          </c:tx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gastos'!$G$207:$R$207</c:f>
              <c:numCache>
                <c:formatCode>#,##0.00</c:formatCode>
                <c:ptCount val="12"/>
                <c:pt idx="0">
                  <c:v>57028</c:v>
                </c:pt>
                <c:pt idx="1">
                  <c:v>36716</c:v>
                </c:pt>
                <c:pt idx="2">
                  <c:v>47762</c:v>
                </c:pt>
                <c:pt idx="3">
                  <c:v>54829</c:v>
                </c:pt>
                <c:pt idx="4">
                  <c:v>37725</c:v>
                </c:pt>
                <c:pt idx="5">
                  <c:v>45569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9F-4C71-A956-E28BCF116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243053088"/>
        <c:axId val="243053648"/>
        <c:axId val="0"/>
      </c:bar3DChart>
      <c:catAx>
        <c:axId val="2430530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0536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3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826086956521793"/>
          <c:y val="0.93622448979591766"/>
          <c:w val="0.37565217391304417"/>
          <c:h val="5.612244897959183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E"/>
        </a:p>
      </c:txPr>
    </c:legend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Gasto acumulado x tipo de gasto</a:t>
            </a:r>
          </a:p>
        </c:rich>
      </c:tx>
      <c:layout>
        <c:manualLayout>
          <c:xMode val="edge"/>
          <c:yMode val="edge"/>
          <c:x val="0.19829986649592676"/>
          <c:y val="3.0690490611750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655247891338843E-2"/>
          <c:y val="0.13043494549600593"/>
          <c:w val="0.88103522447065641"/>
          <c:h val="0.76214928936881876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5.7670126874279123E-2"/>
                  <c:y val="0.1036789297658862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60-4B8F-9CA4-752B4CA7BBCC}"/>
                </c:ext>
              </c:extLst>
            </c:dLbl>
            <c:dLbl>
              <c:idx val="3"/>
              <c:layout>
                <c:manualLayout>
                  <c:x val="-9.2272202998846614E-2"/>
                  <c:y val="0.137123745819397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60-4B8F-9CA4-752B4CA7B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('Plantilla gastos'!$D$14,'Plantilla gastos'!$D$46,'Plantilla gastos'!$D$78,'Plantilla gastos'!$D$110,'Plantilla gastos'!$D$142,'Plantilla gastos'!$D$174)</c:f>
              <c:strCache>
                <c:ptCount val="6"/>
                <c:pt idx="0">
                  <c:v>GASTOS DE PERSONAL</c:v>
                </c:pt>
                <c:pt idx="1">
                  <c:v>GASTOS DE SERVICIOS DE TERCEROS</c:v>
                </c:pt>
                <c:pt idx="2">
                  <c:v>GASTOS DE GESTIÓN</c:v>
                </c:pt>
                <c:pt idx="3">
                  <c:v>GASTOS DE DEPRECIACIÓN, MAQ Y EQUIPOS</c:v>
                </c:pt>
                <c:pt idx="4">
                  <c:v>TIPO 5</c:v>
                </c:pt>
                <c:pt idx="5">
                  <c:v>TIPO 6</c:v>
                </c:pt>
              </c:strCache>
            </c:strRef>
          </c:cat>
          <c:val>
            <c:numRef>
              <c:f>('Plantilla gastos'!$E$14,'Plantilla gastos'!$E$46,'Plantilla gastos'!$E$78,'Plantilla gastos'!$E$110,'Plantilla gastos'!$E$142,'Plantilla gastos'!$E$174)</c:f>
              <c:numCache>
                <c:formatCode>#,##0.00_ ;[Red]\-#,##0.00\ </c:formatCode>
                <c:ptCount val="6"/>
                <c:pt idx="0">
                  <c:v>75535</c:v>
                </c:pt>
                <c:pt idx="1">
                  <c:v>93214</c:v>
                </c:pt>
                <c:pt idx="2">
                  <c:v>46354</c:v>
                </c:pt>
                <c:pt idx="3">
                  <c:v>64526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0-4B8F-9CA4-752B4CA7B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Tipo</a:t>
            </a:r>
            <a:r>
              <a:rPr lang="es-PE" baseline="0"/>
              <a:t> de gasto por mes</a:t>
            </a:r>
            <a:endParaRPr lang="es-PE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130434782608703E-2"/>
          <c:y val="0.1046627867168778"/>
          <c:w val="0.88869565217391433"/>
          <c:h val="0.798151844731783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'Plantilla gastos'!$D$14</c:f>
              <c:strCache>
                <c:ptCount val="1"/>
                <c:pt idx="0">
                  <c:v>GASTOS DE PERSONAL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gastos'!$G$14:$R$14</c:f>
              <c:numCache>
                <c:formatCode>#,##0.00</c:formatCode>
                <c:ptCount val="12"/>
                <c:pt idx="0">
                  <c:v>17662</c:v>
                </c:pt>
                <c:pt idx="1">
                  <c:v>6299</c:v>
                </c:pt>
                <c:pt idx="2">
                  <c:v>0</c:v>
                </c:pt>
                <c:pt idx="3">
                  <c:v>23080</c:v>
                </c:pt>
                <c:pt idx="4">
                  <c:v>18675</c:v>
                </c:pt>
                <c:pt idx="5">
                  <c:v>9819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84-4AAB-BA90-F602329617A2}"/>
            </c:ext>
          </c:extLst>
        </c:ser>
        <c:ser>
          <c:idx val="1"/>
          <c:order val="1"/>
          <c:tx>
            <c:strRef>
              <c:f>'Plantilla gastos'!$D$46</c:f>
              <c:strCache>
                <c:ptCount val="1"/>
                <c:pt idx="0">
                  <c:v>GASTOS DE SERVICIOS DE TERCEROS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gastos'!$G$46:$R$46</c:f>
              <c:numCache>
                <c:formatCode>#,##0.00</c:formatCode>
                <c:ptCount val="12"/>
                <c:pt idx="0">
                  <c:v>28531</c:v>
                </c:pt>
                <c:pt idx="1">
                  <c:v>17997</c:v>
                </c:pt>
                <c:pt idx="2">
                  <c:v>26283</c:v>
                </c:pt>
                <c:pt idx="3">
                  <c:v>9620</c:v>
                </c:pt>
                <c:pt idx="4">
                  <c:v>3114</c:v>
                </c:pt>
                <c:pt idx="5">
                  <c:v>7669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4-4AAB-BA90-F602329617A2}"/>
            </c:ext>
          </c:extLst>
        </c:ser>
        <c:ser>
          <c:idx val="2"/>
          <c:order val="2"/>
          <c:tx>
            <c:strRef>
              <c:f>'Plantilla gastos'!$D$78</c:f>
              <c:strCache>
                <c:ptCount val="1"/>
                <c:pt idx="0">
                  <c:v>GASTOS DE GESTIÓN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gastos'!$G$78:$R$78</c:f>
              <c:numCache>
                <c:formatCode>#,##0.00</c:formatCode>
                <c:ptCount val="12"/>
                <c:pt idx="0">
                  <c:v>6277</c:v>
                </c:pt>
                <c:pt idx="1">
                  <c:v>4961</c:v>
                </c:pt>
                <c:pt idx="2">
                  <c:v>9803</c:v>
                </c:pt>
                <c:pt idx="3">
                  <c:v>5548</c:v>
                </c:pt>
                <c:pt idx="4">
                  <c:v>7191</c:v>
                </c:pt>
                <c:pt idx="5">
                  <c:v>12574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84-4AAB-BA90-F602329617A2}"/>
            </c:ext>
          </c:extLst>
        </c:ser>
        <c:ser>
          <c:idx val="3"/>
          <c:order val="3"/>
          <c:tx>
            <c:strRef>
              <c:f>'Plantilla gastos'!$D$110</c:f>
              <c:strCache>
                <c:ptCount val="1"/>
                <c:pt idx="0">
                  <c:v>GASTOS DE DEPRECIACIÓN, MAQ Y EQUIPOS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gastos'!$G$110:$R$110</c:f>
              <c:numCache>
                <c:formatCode>#,##0.00</c:formatCode>
                <c:ptCount val="12"/>
                <c:pt idx="0">
                  <c:v>4558</c:v>
                </c:pt>
                <c:pt idx="1">
                  <c:v>7459</c:v>
                </c:pt>
                <c:pt idx="2">
                  <c:v>11676</c:v>
                </c:pt>
                <c:pt idx="3">
                  <c:v>16581</c:v>
                </c:pt>
                <c:pt idx="4">
                  <c:v>8745</c:v>
                </c:pt>
                <c:pt idx="5">
                  <c:v>15507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84-4AAB-BA90-F602329617A2}"/>
            </c:ext>
          </c:extLst>
        </c:ser>
        <c:ser>
          <c:idx val="4"/>
          <c:order val="4"/>
          <c:tx>
            <c:strRef>
              <c:f>'Plantilla gastos'!$D$142</c:f>
              <c:strCache>
                <c:ptCount val="1"/>
                <c:pt idx="0">
                  <c:v>TIPO 5</c:v>
                </c:pt>
              </c:strCache>
            </c:strRef>
          </c:tx>
          <c:invertIfNegative val="0"/>
          <c:val>
            <c:numRef>
              <c:f>'Plantilla gastos'!$G$142:$R$142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84-4AAB-BA90-F602329617A2}"/>
            </c:ext>
          </c:extLst>
        </c:ser>
        <c:ser>
          <c:idx val="5"/>
          <c:order val="5"/>
          <c:tx>
            <c:strRef>
              <c:f>'Plantilla gastos'!$D$174</c:f>
              <c:strCache>
                <c:ptCount val="1"/>
                <c:pt idx="0">
                  <c:v>TIPO 6</c:v>
                </c:pt>
              </c:strCache>
            </c:strRef>
          </c:tx>
          <c:invertIfNegative val="0"/>
          <c:val>
            <c:numRef>
              <c:f>'Plantilla gastos'!$G$174:$R$174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84-4AAB-BA90-F60232961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058688"/>
        <c:axId val="243059248"/>
      </c:barChart>
      <c:catAx>
        <c:axId val="2430586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9248"/>
        <c:crosses val="autoZero"/>
        <c:auto val="1"/>
        <c:lblAlgn val="ctr"/>
        <c:lblOffset val="100"/>
        <c:noMultiLvlLbl val="0"/>
      </c:catAx>
      <c:valAx>
        <c:axId val="2430592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8688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ingresos vs. gastos</a:t>
            </a:r>
          </a:p>
        </c:rich>
      </c:tx>
      <c:layout>
        <c:manualLayout>
          <c:xMode val="edge"/>
          <c:yMode val="edge"/>
          <c:x val="0.19310361084288358"/>
          <c:y val="2.5445355849822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58690361235954E-2"/>
          <c:y val="0.12977131483409579"/>
          <c:w val="0.89827661829591388"/>
          <c:h val="0.70738089262507242"/>
        </c:manualLayout>
      </c:layout>
      <c:lineChart>
        <c:grouping val="standard"/>
        <c:varyColors val="0"/>
        <c:ser>
          <c:idx val="0"/>
          <c:order val="0"/>
          <c:tx>
            <c:v>Ingresos/Cobros netos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gastos'!$G$10:$R$10</c:f>
              <c:numCache>
                <c:formatCode>#,##0.00_ ;[Red]\-#,##0.00\ </c:formatCode>
                <c:ptCount val="12"/>
                <c:pt idx="0">
                  <c:v>23000</c:v>
                </c:pt>
                <c:pt idx="1">
                  <c:v>23000</c:v>
                </c:pt>
                <c:pt idx="2">
                  <c:v>23000</c:v>
                </c:pt>
                <c:pt idx="3">
                  <c:v>23000</c:v>
                </c:pt>
                <c:pt idx="4">
                  <c:v>23000</c:v>
                </c:pt>
                <c:pt idx="5">
                  <c:v>23000</c:v>
                </c:pt>
                <c:pt idx="6">
                  <c:v>23000</c:v>
                </c:pt>
                <c:pt idx="7">
                  <c:v>23000</c:v>
                </c:pt>
                <c:pt idx="8">
                  <c:v>23000</c:v>
                </c:pt>
                <c:pt idx="9">
                  <c:v>23000</c:v>
                </c:pt>
                <c:pt idx="10">
                  <c:v>23000</c:v>
                </c:pt>
                <c:pt idx="11">
                  <c:v>23000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8-484A-8B62-C1620DEE341D}"/>
            </c:ext>
          </c:extLst>
        </c:ser>
        <c:ser>
          <c:idx val="1"/>
          <c:order val="1"/>
          <c:tx>
            <c:v>Gastos/Pagos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gastos'!$G$207:$R$207</c:f>
              <c:numCache>
                <c:formatCode>#,##0.00</c:formatCode>
                <c:ptCount val="12"/>
                <c:pt idx="0">
                  <c:v>57028</c:v>
                </c:pt>
                <c:pt idx="1">
                  <c:v>36716</c:v>
                </c:pt>
                <c:pt idx="2">
                  <c:v>47762</c:v>
                </c:pt>
                <c:pt idx="3">
                  <c:v>54829</c:v>
                </c:pt>
                <c:pt idx="4">
                  <c:v>37725</c:v>
                </c:pt>
                <c:pt idx="5">
                  <c:v>45569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78-484A-8B62-C1620DEE3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C0C0C0"/>
              </a:solidFill>
              <a:prstDash val="lgDash"/>
            </a:ln>
          </c:spPr>
        </c:hiLowLines>
        <c:marker val="1"/>
        <c:smooth val="0"/>
        <c:axId val="243062048"/>
        <c:axId val="243062608"/>
      </c:lineChart>
      <c:catAx>
        <c:axId val="24306204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6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0626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62048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65537417107874"/>
          <c:y val="0.93893363085845771"/>
          <c:w val="0.57413841438107438"/>
          <c:h val="5.34352472846276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E"/>
        </a:p>
      </c:txPr>
    </c:legend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1.xml"/><Relationship Id="rId7" Type="http://schemas.openxmlformats.org/officeDocument/2006/relationships/hyperlink" Target="#PPT!F8"/><Relationship Id="rId2" Type="http://schemas.openxmlformats.org/officeDocument/2006/relationships/image" Target="../media/image1.png"/><Relationship Id="rId1" Type="http://schemas.openxmlformats.org/officeDocument/2006/relationships/hyperlink" Target="#UPPPT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333375</xdr:colOff>
      <xdr:row>5</xdr:row>
      <xdr:rowOff>0</xdr:rowOff>
    </xdr:to>
    <xdr:pic>
      <xdr:nvPicPr>
        <xdr:cNvPr id="202081" name="Picture 353" descr="direction_a_suivre_1_yve_01">
          <a:hlinkClick xmlns:r="http://schemas.openxmlformats.org/officeDocument/2006/relationships" r:id="rId1" tooltip="volver ARRIBA"/>
          <a:extLst>
            <a:ext uri="{FF2B5EF4-FFF2-40B4-BE49-F238E27FC236}">
              <a16:creationId xmlns:a16="http://schemas.microsoft.com/office/drawing/2014/main" id="{00000000-0008-0000-0000-00006115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609600"/>
          <a:ext cx="333375" cy="333375"/>
        </a:xfrm>
        <a:prstGeom prst="rect">
          <a:avLst/>
        </a:prstGeom>
        <a:solidFill>
          <a:srgbClr val="C0C0C0"/>
        </a:solidFill>
        <a:ln w="9525">
          <a:solidFill>
            <a:srgbClr val="80808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213</xdr:row>
      <xdr:rowOff>142875</xdr:rowOff>
    </xdr:from>
    <xdr:to>
      <xdr:col>11</xdr:col>
      <xdr:colOff>714375</xdr:colOff>
      <xdr:row>237</xdr:row>
      <xdr:rowOff>104775</xdr:rowOff>
    </xdr:to>
    <xdr:graphicFrame macro="">
      <xdr:nvGraphicFramePr>
        <xdr:cNvPr id="202449" name="Chart 721">
          <a:extLst>
            <a:ext uri="{FF2B5EF4-FFF2-40B4-BE49-F238E27FC236}">
              <a16:creationId xmlns:a16="http://schemas.microsoft.com/office/drawing/2014/main" id="{00000000-0008-0000-0000-0000D1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847725</xdr:colOff>
      <xdr:row>238</xdr:row>
      <xdr:rowOff>142875</xdr:rowOff>
    </xdr:from>
    <xdr:to>
      <xdr:col>17</xdr:col>
      <xdr:colOff>485775</xdr:colOff>
      <xdr:row>261</xdr:row>
      <xdr:rowOff>142875</xdr:rowOff>
    </xdr:to>
    <xdr:graphicFrame macro="">
      <xdr:nvGraphicFramePr>
        <xdr:cNvPr id="202450" name="Chart 722">
          <a:extLst>
            <a:ext uri="{FF2B5EF4-FFF2-40B4-BE49-F238E27FC236}">
              <a16:creationId xmlns:a16="http://schemas.microsoft.com/office/drawing/2014/main" id="{00000000-0008-0000-0000-0000D2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142875</xdr:colOff>
      <xdr:row>238</xdr:row>
      <xdr:rowOff>142875</xdr:rowOff>
    </xdr:from>
    <xdr:to>
      <xdr:col>11</xdr:col>
      <xdr:colOff>714375</xdr:colOff>
      <xdr:row>261</xdr:row>
      <xdr:rowOff>142875</xdr:rowOff>
    </xdr:to>
    <xdr:graphicFrame macro="">
      <xdr:nvGraphicFramePr>
        <xdr:cNvPr id="202451" name="Chart 723">
          <a:extLst>
            <a:ext uri="{FF2B5EF4-FFF2-40B4-BE49-F238E27FC236}">
              <a16:creationId xmlns:a16="http://schemas.microsoft.com/office/drawing/2014/main" id="{00000000-0008-0000-0000-0000D3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828675</xdr:colOff>
      <xdr:row>213</xdr:row>
      <xdr:rowOff>142875</xdr:rowOff>
    </xdr:from>
    <xdr:to>
      <xdr:col>17</xdr:col>
      <xdr:colOff>466725</xdr:colOff>
      <xdr:row>237</xdr:row>
      <xdr:rowOff>114300</xdr:rowOff>
    </xdr:to>
    <xdr:graphicFrame macro="">
      <xdr:nvGraphicFramePr>
        <xdr:cNvPr id="202452" name="Chart 724">
          <a:extLst>
            <a:ext uri="{FF2B5EF4-FFF2-40B4-BE49-F238E27FC236}">
              <a16:creationId xmlns:a16="http://schemas.microsoft.com/office/drawing/2014/main" id="{00000000-0008-0000-0000-0000D4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17</xdr:col>
      <xdr:colOff>638175</xdr:colOff>
      <xdr:row>261</xdr:row>
      <xdr:rowOff>152400</xdr:rowOff>
    </xdr:from>
    <xdr:to>
      <xdr:col>18</xdr:col>
      <xdr:colOff>0</xdr:colOff>
      <xdr:row>263</xdr:row>
      <xdr:rowOff>152400</xdr:rowOff>
    </xdr:to>
    <xdr:pic>
      <xdr:nvPicPr>
        <xdr:cNvPr id="202453" name="Picture 725" descr="direction_a_suivre_1_yve_01">
          <a:hlinkClick xmlns:r="http://schemas.openxmlformats.org/officeDocument/2006/relationships" r:id="rId7" tooltip="volver ARRIBA"/>
          <a:extLst>
            <a:ext uri="{FF2B5EF4-FFF2-40B4-BE49-F238E27FC236}">
              <a16:creationId xmlns:a16="http://schemas.microsoft.com/office/drawing/2014/main" id="{00000000-0008-0000-0000-0000D516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487650" y="20088225"/>
          <a:ext cx="342900" cy="323850"/>
        </a:xfrm>
        <a:prstGeom prst="rect">
          <a:avLst/>
        </a:prstGeom>
        <a:solidFill>
          <a:srgbClr val="C0C0C0"/>
        </a:solidFill>
        <a:ln w="9525">
          <a:solidFill>
            <a:srgbClr val="808080"/>
          </a:solidFill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la7" displayName="Tabla7" ref="A4:H69" totalsRowShown="0" headerRowDxfId="12" headerRowBorderDxfId="11" tableBorderDxfId="10" headerRowCellStyle="Millares">
  <autoFilter ref="A4:H69" xr:uid="{00000000-0009-0000-0100-000007000000}"/>
  <tableColumns count="8">
    <tableColumn id="1" xr3:uid="{00000000-0010-0000-0100-000001000000}" name="Fecha" dataDxfId="9">
      <calculatedColumnFormula>RANDBETWEEN(43101,43281)</calculatedColumnFormula>
    </tableColumn>
    <tableColumn id="2" xr3:uid="{00000000-0010-0000-0100-000002000000}" name="Descripción del gasto" dataDxfId="8"/>
    <tableColumn id="8" xr3:uid="{00000000-0010-0000-0100-000008000000}" name="Cuenta asociada" dataDxfId="7"/>
    <tableColumn id="3" xr3:uid="{00000000-0010-0000-0100-000003000000}" name="Tipo de gasto (automático)" dataDxfId="6">
      <calculatedColumnFormula>IFERROR(INDEX(Tablas!$I$5:$I$1048576,MATCH(Tabla7[[#This Row],[Cuenta asociada]],Tablas!$H$5:$H$1048576,0),1),"")</calculatedColumnFormula>
    </tableColumn>
    <tableColumn id="4" xr3:uid="{00000000-0010-0000-0100-000004000000}" name="Moneda" dataDxfId="5"/>
    <tableColumn id="5" xr3:uid="{00000000-0010-0000-0100-000005000000}" name="Monto" dataDxfId="4" dataCellStyle="Millares">
      <calculatedColumnFormula>RANDBETWEEN(100,9000)</calculatedColumnFormula>
    </tableColumn>
    <tableColumn id="6" xr3:uid="{00000000-0010-0000-0100-000006000000}" name="Mes" dataDxfId="3">
      <calculatedColumnFormula>IF($A5="","",VLOOKUP(MONTH(A5),Tablas!$C$5:$D$16,2,0))</calculatedColumnFormula>
    </tableColumn>
    <tableColumn id="7" xr3:uid="{00000000-0010-0000-0100-000007000000}" name="Año" dataDxfId="2">
      <calculatedColumnFormula>IF($A5="","",YEAR(A5))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00B050"/>
    <pageSetUpPr autoPageBreaks="0"/>
  </sheetPr>
  <dimension ref="A1:U580"/>
  <sheetViews>
    <sheetView showGridLines="0" showZeros="0" showOutlineSymbols="0" zoomScale="75" zoomScaleNormal="75" workbookViewId="0">
      <pane xSplit="6" ySplit="12" topLeftCell="G177" activePane="bottomRight" state="frozen"/>
      <selection activeCell="B1" sqref="B1"/>
      <selection pane="topRight" activeCell="G1" sqref="G1"/>
      <selection pane="bottomLeft" activeCell="B13" sqref="B13"/>
      <selection pane="bottomRight" activeCell="K2" sqref="K2"/>
    </sheetView>
  </sheetViews>
  <sheetFormatPr baseColWidth="10" defaultColWidth="11.42578125" defaultRowHeight="12.75" x14ac:dyDescent="0.2"/>
  <cols>
    <col min="1" max="1" width="5.28515625" style="29" hidden="1" customWidth="1"/>
    <col min="2" max="2" width="1.7109375" style="29" customWidth="1"/>
    <col min="3" max="3" width="7.7109375" style="29" customWidth="1"/>
    <col min="4" max="4" width="52" style="29" customWidth="1"/>
    <col min="5" max="5" width="15.7109375" style="29" customWidth="1"/>
    <col min="6" max="6" width="9.28515625" style="29" customWidth="1"/>
    <col min="7" max="18" width="14.7109375" style="29" customWidth="1"/>
    <col min="19" max="19" width="7.140625" style="29" customWidth="1"/>
    <col min="20" max="21" width="11.42578125" style="29" customWidth="1"/>
    <col min="22" max="50" width="0" style="29" hidden="1" customWidth="1"/>
    <col min="51" max="16384" width="11.42578125" style="29"/>
  </cols>
  <sheetData>
    <row r="1" spans="2:21" ht="13.5" thickBot="1" x14ac:dyDescent="0.25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8"/>
    </row>
    <row r="2" spans="2:21" s="36" customFormat="1" ht="16.5" thickBot="1" x14ac:dyDescent="0.25">
      <c r="B2" s="30"/>
      <c r="C2" s="30"/>
      <c r="D2" s="30"/>
      <c r="E2" s="30"/>
      <c r="F2" s="31"/>
      <c r="G2" s="32" t="s">
        <v>14</v>
      </c>
      <c r="H2" s="111"/>
      <c r="I2" s="111"/>
      <c r="J2" s="111"/>
      <c r="K2" s="33" t="s">
        <v>114</v>
      </c>
      <c r="L2" s="25"/>
      <c r="M2" s="25"/>
      <c r="N2" s="24"/>
      <c r="O2" s="24"/>
      <c r="P2" s="34"/>
      <c r="Q2" s="24"/>
      <c r="R2" s="24"/>
      <c r="S2" s="34"/>
      <c r="T2" s="34"/>
      <c r="U2" s="35"/>
    </row>
    <row r="3" spans="2:21" ht="4.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8"/>
    </row>
    <row r="4" spans="2:21" ht="13.5" thickBot="1" x14ac:dyDescent="0.25">
      <c r="B4" s="25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25"/>
      <c r="U4" s="28"/>
    </row>
    <row r="5" spans="2:21" ht="26.25" customHeight="1" thickBot="1" x14ac:dyDescent="0.25">
      <c r="B5" s="25"/>
      <c r="C5" s="21"/>
      <c r="D5" s="112" t="s">
        <v>34</v>
      </c>
      <c r="E5" s="113"/>
      <c r="F5" s="113"/>
      <c r="G5" s="114" t="s">
        <v>108</v>
      </c>
      <c r="H5" s="114"/>
      <c r="I5" s="114"/>
      <c r="J5" s="114"/>
      <c r="K5" s="114"/>
      <c r="L5" s="115"/>
      <c r="M5" s="94" t="s">
        <v>31</v>
      </c>
      <c r="N5" s="95" t="s">
        <v>30</v>
      </c>
      <c r="O5" s="94" t="s">
        <v>32</v>
      </c>
      <c r="P5" s="96">
        <v>2016</v>
      </c>
      <c r="Q5" s="1"/>
      <c r="R5" s="1"/>
      <c r="S5" s="40"/>
      <c r="T5" s="25"/>
      <c r="U5" s="28"/>
    </row>
    <row r="6" spans="2:21" x14ac:dyDescent="0.2">
      <c r="B6" s="25"/>
      <c r="C6" s="2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40"/>
      <c r="T6" s="25"/>
      <c r="U6" s="28"/>
    </row>
    <row r="7" spans="2:21" ht="21.95" customHeight="1" x14ac:dyDescent="0.2">
      <c r="B7" s="25"/>
      <c r="C7" s="21"/>
      <c r="D7" s="14" t="s">
        <v>17</v>
      </c>
      <c r="E7" s="41" t="s">
        <v>0</v>
      </c>
      <c r="F7" s="41" t="s">
        <v>1</v>
      </c>
      <c r="G7" s="41" t="s">
        <v>2</v>
      </c>
      <c r="H7" s="41" t="s">
        <v>3</v>
      </c>
      <c r="I7" s="41" t="s">
        <v>4</v>
      </c>
      <c r="J7" s="41" t="s">
        <v>5</v>
      </c>
      <c r="K7" s="41" t="s">
        <v>6</v>
      </c>
      <c r="L7" s="41" t="s">
        <v>7</v>
      </c>
      <c r="M7" s="41" t="s">
        <v>8</v>
      </c>
      <c r="N7" s="41" t="s">
        <v>9</v>
      </c>
      <c r="O7" s="41" t="s">
        <v>10</v>
      </c>
      <c r="P7" s="41" t="s">
        <v>11</v>
      </c>
      <c r="Q7" s="41" t="s">
        <v>12</v>
      </c>
      <c r="R7" s="41" t="s">
        <v>13</v>
      </c>
      <c r="S7" s="40"/>
      <c r="T7" s="25"/>
      <c r="U7" s="28"/>
    </row>
    <row r="8" spans="2:21" ht="5.25" customHeight="1" x14ac:dyDescent="0.2">
      <c r="B8" s="25"/>
      <c r="C8" s="21"/>
      <c r="D8" s="15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0"/>
      <c r="T8" s="25"/>
      <c r="U8" s="28"/>
    </row>
    <row r="9" spans="2:21" ht="15" x14ac:dyDescent="0.2">
      <c r="B9" s="25"/>
      <c r="C9" s="21"/>
      <c r="D9" s="43" t="s">
        <v>104</v>
      </c>
      <c r="E9" s="44">
        <f t="shared" ref="E9" si="0">SUM(G9:R9)</f>
        <v>276000</v>
      </c>
      <c r="F9" s="47">
        <f>IFERROR(E9/$E$10,0)</f>
        <v>1</v>
      </c>
      <c r="G9" s="46">
        <v>23000</v>
      </c>
      <c r="H9" s="46">
        <v>23000</v>
      </c>
      <c r="I9" s="46">
        <v>23000</v>
      </c>
      <c r="J9" s="46">
        <v>23000</v>
      </c>
      <c r="K9" s="46">
        <v>23000</v>
      </c>
      <c r="L9" s="46">
        <v>23000</v>
      </c>
      <c r="M9" s="46">
        <v>23000</v>
      </c>
      <c r="N9" s="46">
        <v>23000</v>
      </c>
      <c r="O9" s="46">
        <v>23000</v>
      </c>
      <c r="P9" s="46">
        <v>23000</v>
      </c>
      <c r="Q9" s="46">
        <v>23000</v>
      </c>
      <c r="R9" s="46">
        <v>23000</v>
      </c>
      <c r="S9" s="40"/>
      <c r="T9" s="25"/>
      <c r="U9" s="28"/>
    </row>
    <row r="10" spans="2:21" ht="20.25" customHeight="1" x14ac:dyDescent="0.2">
      <c r="B10" s="25"/>
      <c r="C10" s="21"/>
      <c r="D10" s="16" t="s">
        <v>15</v>
      </c>
      <c r="E10" s="48">
        <f t="shared" ref="E10:R10" si="1">SUM(E9:E9)</f>
        <v>276000</v>
      </c>
      <c r="F10" s="49">
        <f t="shared" si="1"/>
        <v>1</v>
      </c>
      <c r="G10" s="48">
        <f t="shared" si="1"/>
        <v>23000</v>
      </c>
      <c r="H10" s="48">
        <f t="shared" si="1"/>
        <v>23000</v>
      </c>
      <c r="I10" s="48">
        <f t="shared" si="1"/>
        <v>23000</v>
      </c>
      <c r="J10" s="48">
        <f t="shared" si="1"/>
        <v>23000</v>
      </c>
      <c r="K10" s="48">
        <f t="shared" si="1"/>
        <v>23000</v>
      </c>
      <c r="L10" s="48">
        <f t="shared" si="1"/>
        <v>23000</v>
      </c>
      <c r="M10" s="48">
        <f t="shared" si="1"/>
        <v>23000</v>
      </c>
      <c r="N10" s="48">
        <f t="shared" si="1"/>
        <v>23000</v>
      </c>
      <c r="O10" s="48">
        <f t="shared" si="1"/>
        <v>23000</v>
      </c>
      <c r="P10" s="48">
        <f t="shared" si="1"/>
        <v>23000</v>
      </c>
      <c r="Q10" s="48">
        <f t="shared" si="1"/>
        <v>23000</v>
      </c>
      <c r="R10" s="48">
        <f t="shared" si="1"/>
        <v>23000</v>
      </c>
      <c r="S10" s="40"/>
      <c r="T10" s="25"/>
      <c r="U10" s="28"/>
    </row>
    <row r="11" spans="2:21" ht="12.75" customHeight="1" x14ac:dyDescent="0.2">
      <c r="B11" s="25"/>
      <c r="C11" s="21"/>
      <c r="D11" s="18"/>
      <c r="E11" s="13"/>
      <c r="F11" s="1"/>
      <c r="G11" s="50">
        <f>+G10</f>
        <v>23000</v>
      </c>
      <c r="H11" s="50">
        <f>+G11+H10</f>
        <v>46000</v>
      </c>
      <c r="I11" s="50">
        <f t="shared" ref="I11:R11" si="2">+H11+I10</f>
        <v>69000</v>
      </c>
      <c r="J11" s="50">
        <f t="shared" si="2"/>
        <v>92000</v>
      </c>
      <c r="K11" s="50">
        <f t="shared" si="2"/>
        <v>115000</v>
      </c>
      <c r="L11" s="50">
        <f t="shared" si="2"/>
        <v>138000</v>
      </c>
      <c r="M11" s="50">
        <f t="shared" si="2"/>
        <v>161000</v>
      </c>
      <c r="N11" s="50">
        <f t="shared" si="2"/>
        <v>184000</v>
      </c>
      <c r="O11" s="50">
        <f t="shared" si="2"/>
        <v>207000</v>
      </c>
      <c r="P11" s="50">
        <f t="shared" si="2"/>
        <v>230000</v>
      </c>
      <c r="Q11" s="50">
        <f t="shared" si="2"/>
        <v>253000</v>
      </c>
      <c r="R11" s="50">
        <f t="shared" si="2"/>
        <v>276000</v>
      </c>
      <c r="S11" s="40"/>
      <c r="T11" s="25"/>
      <c r="U11" s="28"/>
    </row>
    <row r="12" spans="2:21" ht="21.95" customHeight="1" thickBot="1" x14ac:dyDescent="0.25">
      <c r="B12" s="25"/>
      <c r="C12" s="21"/>
      <c r="D12" s="17" t="s">
        <v>18</v>
      </c>
      <c r="E12" s="51" t="str">
        <f>E7</f>
        <v>Total</v>
      </c>
      <c r="F12" s="52" t="s">
        <v>1</v>
      </c>
      <c r="G12" s="52" t="str">
        <f t="shared" ref="G12:R12" si="3">G7</f>
        <v>Enero</v>
      </c>
      <c r="H12" s="52" t="str">
        <f t="shared" si="3"/>
        <v>Febrero</v>
      </c>
      <c r="I12" s="52" t="str">
        <f t="shared" si="3"/>
        <v>Marzo</v>
      </c>
      <c r="J12" s="52" t="str">
        <f t="shared" si="3"/>
        <v>Abril</v>
      </c>
      <c r="K12" s="52" t="str">
        <f t="shared" si="3"/>
        <v>Mayo</v>
      </c>
      <c r="L12" s="52" t="str">
        <f t="shared" si="3"/>
        <v>Junio</v>
      </c>
      <c r="M12" s="52" t="str">
        <f t="shared" si="3"/>
        <v>Julio</v>
      </c>
      <c r="N12" s="52" t="str">
        <f t="shared" si="3"/>
        <v>Agosto</v>
      </c>
      <c r="O12" s="52" t="str">
        <f t="shared" si="3"/>
        <v>Septiembre</v>
      </c>
      <c r="P12" s="52" t="str">
        <f t="shared" si="3"/>
        <v>Octubre</v>
      </c>
      <c r="Q12" s="52" t="str">
        <f t="shared" si="3"/>
        <v>Noviembre</v>
      </c>
      <c r="R12" s="52" t="str">
        <f t="shared" si="3"/>
        <v>Diciembre</v>
      </c>
      <c r="S12" s="40"/>
      <c r="T12" s="25"/>
      <c r="U12" s="28"/>
    </row>
    <row r="13" spans="2:21" ht="4.5" customHeight="1" x14ac:dyDescent="0.2">
      <c r="B13" s="25"/>
      <c r="C13" s="21"/>
      <c r="D13" s="15"/>
      <c r="E13" s="53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0"/>
      <c r="T13" s="25"/>
      <c r="U13" s="28"/>
    </row>
    <row r="14" spans="2:21" ht="17.100000000000001" customHeight="1" x14ac:dyDescent="0.2">
      <c r="B14" s="25"/>
      <c r="C14" s="21">
        <v>1</v>
      </c>
      <c r="D14" s="101" t="s">
        <v>51</v>
      </c>
      <c r="E14" s="54">
        <f ca="1">SUM(E15:E44)</f>
        <v>75535</v>
      </c>
      <c r="F14" s="55">
        <f ca="1">IFERROR(E14/$E$207,0)</f>
        <v>0.27012577379313302</v>
      </c>
      <c r="G14" s="56">
        <f t="shared" ref="G14:R14" ca="1" si="4">SUM(G15:G44)</f>
        <v>17662</v>
      </c>
      <c r="H14" s="56">
        <f t="shared" ca="1" si="4"/>
        <v>6299</v>
      </c>
      <c r="I14" s="56">
        <f t="shared" ca="1" si="4"/>
        <v>0</v>
      </c>
      <c r="J14" s="56">
        <f t="shared" ca="1" si="4"/>
        <v>23080</v>
      </c>
      <c r="K14" s="56">
        <f t="shared" ca="1" si="4"/>
        <v>18675</v>
      </c>
      <c r="L14" s="56">
        <f t="shared" ca="1" si="4"/>
        <v>9819</v>
      </c>
      <c r="M14" s="56">
        <f t="shared" ca="1" si="4"/>
        <v>0</v>
      </c>
      <c r="N14" s="56">
        <f t="shared" ca="1" si="4"/>
        <v>0</v>
      </c>
      <c r="O14" s="56">
        <f t="shared" ca="1" si="4"/>
        <v>0</v>
      </c>
      <c r="P14" s="56">
        <f t="shared" ca="1" si="4"/>
        <v>0</v>
      </c>
      <c r="Q14" s="56">
        <f t="shared" ca="1" si="4"/>
        <v>0</v>
      </c>
      <c r="R14" s="56">
        <f t="shared" ca="1" si="4"/>
        <v>0</v>
      </c>
      <c r="S14" s="40"/>
      <c r="T14" s="25"/>
      <c r="U14" s="28"/>
    </row>
    <row r="15" spans="2:21" ht="15" x14ac:dyDescent="0.2">
      <c r="B15" s="25"/>
      <c r="C15" s="21">
        <v>1</v>
      </c>
      <c r="D15" s="102" t="str">
        <f>IFERROR(INDEX(Tablas!$H$5:$H$1048576,MATCH(CONCATENATE(C14,".",$C15),Tablas!$L$5:$L$1048576,0),1),"")</f>
        <v>Consumos</v>
      </c>
      <c r="E15" s="44">
        <f t="shared" ref="E15:E44" ca="1" si="5">SUM(G15:R15)</f>
        <v>3153</v>
      </c>
      <c r="F15" s="45">
        <f ca="1">IFERROR(E15/E14,"")</f>
        <v>4.1742238697292648E-2</v>
      </c>
      <c r="G15" s="57">
        <f ca="1">SUMIFS(Tabla7[Monto],Tabla7[Moneda],$N$5,Tabla7[Mes],G$12,Tabla7[Cuenta asociada],$D15)</f>
        <v>3153</v>
      </c>
      <c r="H15" s="57">
        <f ca="1">SUMIFS(Tabla7[Monto],Tabla7[Moneda],$N$5,Tabla7[Mes],H$12,Tabla7[Cuenta asociada],$D15)</f>
        <v>0</v>
      </c>
      <c r="I15" s="57">
        <f ca="1">SUMIFS(Tabla7[Monto],Tabla7[Moneda],$N$5,Tabla7[Mes],I$12,Tabla7[Cuenta asociada],$D15)</f>
        <v>0</v>
      </c>
      <c r="J15" s="57">
        <f ca="1">SUMIFS(Tabla7[Monto],Tabla7[Moneda],$N$5,Tabla7[Mes],J$12,Tabla7[Cuenta asociada],$D15)</f>
        <v>0</v>
      </c>
      <c r="K15" s="57">
        <f ca="1">SUMIFS(Tabla7[Monto],Tabla7[Moneda],$N$5,Tabla7[Mes],K$12,Tabla7[Cuenta asociada],$D15)</f>
        <v>0</v>
      </c>
      <c r="L15" s="57">
        <f ca="1">SUMIFS(Tabla7[Monto],Tabla7[Moneda],$N$5,Tabla7[Mes],L$12,Tabla7[Cuenta asociada],$D15)</f>
        <v>0</v>
      </c>
      <c r="M15" s="57">
        <f ca="1">SUMIFS(Tabla7[Monto],Tabla7[Moneda],$N$5,Tabla7[Mes],M$12,Tabla7[Cuenta asociada],$D15)</f>
        <v>0</v>
      </c>
      <c r="N15" s="57">
        <f ca="1">SUMIFS(Tabla7[Monto],Tabla7[Moneda],$N$5,Tabla7[Mes],N$12,Tabla7[Cuenta asociada],$D15)</f>
        <v>0</v>
      </c>
      <c r="O15" s="57">
        <f ca="1">SUMIFS(Tabla7[Monto],Tabla7[Moneda],$N$5,Tabla7[Mes],O$12,Tabla7[Cuenta asociada],$D15)</f>
        <v>0</v>
      </c>
      <c r="P15" s="57">
        <f ca="1">SUMIFS(Tabla7[Monto],Tabla7[Moneda],$N$5,Tabla7[Mes],P$12,Tabla7[Cuenta asociada],$D15)</f>
        <v>0</v>
      </c>
      <c r="Q15" s="57">
        <f ca="1">SUMIFS(Tabla7[Monto],Tabla7[Moneda],$N$5,Tabla7[Mes],Q$12,Tabla7[Cuenta asociada],$D15)</f>
        <v>0</v>
      </c>
      <c r="R15" s="57">
        <f ca="1">SUMIFS(Tabla7[Monto],Tabla7[Moneda],$N$5,Tabla7[Mes],R$12,Tabla7[Cuenta asociada],$D15)</f>
        <v>0</v>
      </c>
      <c r="S15" s="40"/>
      <c r="T15" s="25"/>
      <c r="U15" s="28"/>
    </row>
    <row r="16" spans="2:21" ht="15" x14ac:dyDescent="0.2">
      <c r="B16" s="25"/>
      <c r="C16" s="21">
        <v>2</v>
      </c>
      <c r="D16" s="102" t="str">
        <f>IFERROR(INDEX(Tablas!$H$5:$H$1048576,MATCH(CONCATENATE(C14,".",$C16),Tablas!$L$5:$L$1048576,0),1),"")</f>
        <v>Sueldos</v>
      </c>
      <c r="E16" s="44">
        <f t="shared" ref="E16:E40" ca="1" si="6">SUM(G16:R16)</f>
        <v>5203</v>
      </c>
      <c r="F16" s="45">
        <f ca="1">IFERROR(E16/E14,"")</f>
        <v>6.8881975243264712E-2</v>
      </c>
      <c r="G16" s="57">
        <f ca="1">SUMIFS(Tabla7[Monto],Tabla7[Moneda],$N$5,Tabla7[Mes],G$12,Tabla7[Cuenta asociada],$D16)</f>
        <v>0</v>
      </c>
      <c r="H16" s="57">
        <f ca="1">SUMIFS(Tabla7[Monto],Tabla7[Moneda],$N$5,Tabla7[Mes],H$12,Tabla7[Cuenta asociada],$D16)</f>
        <v>5203</v>
      </c>
      <c r="I16" s="57">
        <f ca="1">SUMIFS(Tabla7[Monto],Tabla7[Moneda],$N$5,Tabla7[Mes],I$12,Tabla7[Cuenta asociada],$D16)</f>
        <v>0</v>
      </c>
      <c r="J16" s="57">
        <f ca="1">SUMIFS(Tabla7[Monto],Tabla7[Moneda],$N$5,Tabla7[Mes],J$12,Tabla7[Cuenta asociada],$D16)</f>
        <v>0</v>
      </c>
      <c r="K16" s="57">
        <f ca="1">SUMIFS(Tabla7[Monto],Tabla7[Moneda],$N$5,Tabla7[Mes],K$12,Tabla7[Cuenta asociada],$D16)</f>
        <v>0</v>
      </c>
      <c r="L16" s="57">
        <f ca="1">SUMIFS(Tabla7[Monto],Tabla7[Moneda],$N$5,Tabla7[Mes],L$12,Tabla7[Cuenta asociada],$D16)</f>
        <v>0</v>
      </c>
      <c r="M16" s="57">
        <f ca="1">SUMIFS(Tabla7[Monto],Tabla7[Moneda],$N$5,Tabla7[Mes],M$12,Tabla7[Cuenta asociada],$D16)</f>
        <v>0</v>
      </c>
      <c r="N16" s="57">
        <f ca="1">SUMIFS(Tabla7[Monto],Tabla7[Moneda],$N$5,Tabla7[Mes],N$12,Tabla7[Cuenta asociada],$D16)</f>
        <v>0</v>
      </c>
      <c r="O16" s="57">
        <f ca="1">SUMIFS(Tabla7[Monto],Tabla7[Moneda],$N$5,Tabla7[Mes],O$12,Tabla7[Cuenta asociada],$D16)</f>
        <v>0</v>
      </c>
      <c r="P16" s="57">
        <f ca="1">SUMIFS(Tabla7[Monto],Tabla7[Moneda],$N$5,Tabla7[Mes],P$12,Tabla7[Cuenta asociada],$D16)</f>
        <v>0</v>
      </c>
      <c r="Q16" s="57">
        <f ca="1">SUMIFS(Tabla7[Monto],Tabla7[Moneda],$N$5,Tabla7[Mes],Q$12,Tabla7[Cuenta asociada],$D16)</f>
        <v>0</v>
      </c>
      <c r="R16" s="57">
        <f ca="1">SUMIFS(Tabla7[Monto],Tabla7[Moneda],$N$5,Tabla7[Mes],R$12,Tabla7[Cuenta asociada],$D16)</f>
        <v>0</v>
      </c>
      <c r="S16" s="40"/>
      <c r="T16" s="25"/>
      <c r="U16" s="28"/>
    </row>
    <row r="17" spans="2:21" ht="15" x14ac:dyDescent="0.2">
      <c r="B17" s="25"/>
      <c r="C17" s="21">
        <v>3</v>
      </c>
      <c r="D17" s="102" t="str">
        <f>IFERROR(INDEX(Tablas!$H$5:$H$1048576,MATCH(CONCATENATE(C14,".",$C17),Tablas!$L$5:$L$1048576,0),1),"")</f>
        <v>Gratif. Ordinarias Empleados</v>
      </c>
      <c r="E17" s="44">
        <f t="shared" ca="1" si="6"/>
        <v>8210</v>
      </c>
      <c r="F17" s="45">
        <f ca="1">IFERROR(E17/E14,"")</f>
        <v>0.1086913351426491</v>
      </c>
      <c r="G17" s="57">
        <f ca="1">SUMIFS(Tabla7[Monto],Tabla7[Moneda],$N$5,Tabla7[Mes],G$12,Tabla7[Cuenta asociada],$D17)</f>
        <v>0</v>
      </c>
      <c r="H17" s="57">
        <f ca="1">SUMIFS(Tabla7[Monto],Tabla7[Moneda],$N$5,Tabla7[Mes],H$12,Tabla7[Cuenta asociada],$D17)</f>
        <v>0</v>
      </c>
      <c r="I17" s="57">
        <f ca="1">SUMIFS(Tabla7[Monto],Tabla7[Moneda],$N$5,Tabla7[Mes],I$12,Tabla7[Cuenta asociada],$D17)</f>
        <v>0</v>
      </c>
      <c r="J17" s="57">
        <f ca="1">SUMIFS(Tabla7[Monto],Tabla7[Moneda],$N$5,Tabla7[Mes],J$12,Tabla7[Cuenta asociada],$D17)</f>
        <v>8210</v>
      </c>
      <c r="K17" s="57">
        <f ca="1">SUMIFS(Tabla7[Monto],Tabla7[Moneda],$N$5,Tabla7[Mes],K$12,Tabla7[Cuenta asociada],$D17)</f>
        <v>0</v>
      </c>
      <c r="L17" s="57">
        <f ca="1">SUMIFS(Tabla7[Monto],Tabla7[Moneda],$N$5,Tabla7[Mes],L$12,Tabla7[Cuenta asociada],$D17)</f>
        <v>0</v>
      </c>
      <c r="M17" s="57">
        <f ca="1">SUMIFS(Tabla7[Monto],Tabla7[Moneda],$N$5,Tabla7[Mes],M$12,Tabla7[Cuenta asociada],$D17)</f>
        <v>0</v>
      </c>
      <c r="N17" s="57">
        <f ca="1">SUMIFS(Tabla7[Monto],Tabla7[Moneda],$N$5,Tabla7[Mes],N$12,Tabla7[Cuenta asociada],$D17)</f>
        <v>0</v>
      </c>
      <c r="O17" s="57">
        <f ca="1">SUMIFS(Tabla7[Monto],Tabla7[Moneda],$N$5,Tabla7[Mes],O$12,Tabla7[Cuenta asociada],$D17)</f>
        <v>0</v>
      </c>
      <c r="P17" s="57">
        <f ca="1">SUMIFS(Tabla7[Monto],Tabla7[Moneda],$N$5,Tabla7[Mes],P$12,Tabla7[Cuenta asociada],$D17)</f>
        <v>0</v>
      </c>
      <c r="Q17" s="57">
        <f ca="1">SUMIFS(Tabla7[Monto],Tabla7[Moneda],$N$5,Tabla7[Mes],Q$12,Tabla7[Cuenta asociada],$D17)</f>
        <v>0</v>
      </c>
      <c r="R17" s="57">
        <f ca="1">SUMIFS(Tabla7[Monto],Tabla7[Moneda],$N$5,Tabla7[Mes],R$12,Tabla7[Cuenta asociada],$D17)</f>
        <v>0</v>
      </c>
      <c r="S17" s="40"/>
      <c r="T17" s="25"/>
      <c r="U17" s="28"/>
    </row>
    <row r="18" spans="2:21" ht="15" x14ac:dyDescent="0.2">
      <c r="B18" s="25"/>
      <c r="C18" s="21">
        <v>4</v>
      </c>
      <c r="D18" s="102" t="str">
        <f>IFERROR(INDEX(Tablas!$H$5:$H$1048576,MATCH(CONCATENATE(C14,".",$C18),Tablas!$L$5:$L$1048576,0),1),"")</f>
        <v>Gratificaciones Extraordinarias Empleados</v>
      </c>
      <c r="E18" s="44">
        <f t="shared" ref="E18:E22" ca="1" si="7">SUM(G18:R18)</f>
        <v>5992</v>
      </c>
      <c r="F18" s="45">
        <f ca="1">IFERROR(E18/E14,"")</f>
        <v>7.932746408949494E-2</v>
      </c>
      <c r="G18" s="57">
        <f ca="1">SUMIFS(Tabla7[Monto],Tabla7[Moneda],$N$5,Tabla7[Mes],G$12,Tabla7[Cuenta asociada],$D18)</f>
        <v>0</v>
      </c>
      <c r="H18" s="57">
        <f ca="1">SUMIFS(Tabla7[Monto],Tabla7[Moneda],$N$5,Tabla7[Mes],H$12,Tabla7[Cuenta asociada],$D18)</f>
        <v>0</v>
      </c>
      <c r="I18" s="57">
        <f ca="1">SUMIFS(Tabla7[Monto],Tabla7[Moneda],$N$5,Tabla7[Mes],I$12,Tabla7[Cuenta asociada],$D18)</f>
        <v>0</v>
      </c>
      <c r="J18" s="57">
        <f ca="1">SUMIFS(Tabla7[Monto],Tabla7[Moneda],$N$5,Tabla7[Mes],J$12,Tabla7[Cuenta asociada],$D18)</f>
        <v>5992</v>
      </c>
      <c r="K18" s="57">
        <f ca="1">SUMIFS(Tabla7[Monto],Tabla7[Moneda],$N$5,Tabla7[Mes],K$12,Tabla7[Cuenta asociada],$D18)</f>
        <v>0</v>
      </c>
      <c r="L18" s="57">
        <f ca="1">SUMIFS(Tabla7[Monto],Tabla7[Moneda],$N$5,Tabla7[Mes],L$12,Tabla7[Cuenta asociada],$D18)</f>
        <v>0</v>
      </c>
      <c r="M18" s="57">
        <f ca="1">SUMIFS(Tabla7[Monto],Tabla7[Moneda],$N$5,Tabla7[Mes],M$12,Tabla7[Cuenta asociada],$D18)</f>
        <v>0</v>
      </c>
      <c r="N18" s="57">
        <f ca="1">SUMIFS(Tabla7[Monto],Tabla7[Moneda],$N$5,Tabla7[Mes],N$12,Tabla7[Cuenta asociada],$D18)</f>
        <v>0</v>
      </c>
      <c r="O18" s="57">
        <f ca="1">SUMIFS(Tabla7[Monto],Tabla7[Moneda],$N$5,Tabla7[Mes],O$12,Tabla7[Cuenta asociada],$D18)</f>
        <v>0</v>
      </c>
      <c r="P18" s="57">
        <f ca="1">SUMIFS(Tabla7[Monto],Tabla7[Moneda],$N$5,Tabla7[Mes],P$12,Tabla7[Cuenta asociada],$D18)</f>
        <v>0</v>
      </c>
      <c r="Q18" s="57">
        <f ca="1">SUMIFS(Tabla7[Monto],Tabla7[Moneda],$N$5,Tabla7[Mes],Q$12,Tabla7[Cuenta asociada],$D18)</f>
        <v>0</v>
      </c>
      <c r="R18" s="57">
        <f ca="1">SUMIFS(Tabla7[Monto],Tabla7[Moneda],$N$5,Tabla7[Mes],R$12,Tabla7[Cuenta asociada],$D18)</f>
        <v>0</v>
      </c>
      <c r="S18" s="40"/>
      <c r="T18" s="25"/>
      <c r="U18" s="28"/>
    </row>
    <row r="19" spans="2:21" ht="15" x14ac:dyDescent="0.2">
      <c r="B19" s="25"/>
      <c r="C19" s="21">
        <v>5</v>
      </c>
      <c r="D19" s="102" t="str">
        <f>IFERROR(INDEX(Tablas!$H$5:$H$1048576,MATCH(CONCATENATE(C14,".",$C19),Tablas!$L$5:$L$1048576,0),1),"")</f>
        <v>Vacaciones</v>
      </c>
      <c r="E19" s="44">
        <f t="shared" ca="1" si="7"/>
        <v>5565</v>
      </c>
      <c r="F19" s="45">
        <f ca="1">IFERROR(E19/E14,"")</f>
        <v>7.3674455550407095E-2</v>
      </c>
      <c r="G19" s="57">
        <f ca="1">SUMIFS(Tabla7[Monto],Tabla7[Moneda],$N$5,Tabla7[Mes],G$12,Tabla7[Cuenta asociada],$D19)</f>
        <v>5565</v>
      </c>
      <c r="H19" s="57">
        <f ca="1">SUMIFS(Tabla7[Monto],Tabla7[Moneda],$N$5,Tabla7[Mes],H$12,Tabla7[Cuenta asociada],$D19)</f>
        <v>0</v>
      </c>
      <c r="I19" s="57">
        <f ca="1">SUMIFS(Tabla7[Monto],Tabla7[Moneda],$N$5,Tabla7[Mes],I$12,Tabla7[Cuenta asociada],$D19)</f>
        <v>0</v>
      </c>
      <c r="J19" s="57">
        <f ca="1">SUMIFS(Tabla7[Monto],Tabla7[Moneda],$N$5,Tabla7[Mes],J$12,Tabla7[Cuenta asociada],$D19)</f>
        <v>0</v>
      </c>
      <c r="K19" s="57">
        <f ca="1">SUMIFS(Tabla7[Monto],Tabla7[Moneda],$N$5,Tabla7[Mes],K$12,Tabla7[Cuenta asociada],$D19)</f>
        <v>0</v>
      </c>
      <c r="L19" s="57">
        <f ca="1">SUMIFS(Tabla7[Monto],Tabla7[Moneda],$N$5,Tabla7[Mes],L$12,Tabla7[Cuenta asociada],$D19)</f>
        <v>0</v>
      </c>
      <c r="M19" s="57">
        <f ca="1">SUMIFS(Tabla7[Monto],Tabla7[Moneda],$N$5,Tabla7[Mes],M$12,Tabla7[Cuenta asociada],$D19)</f>
        <v>0</v>
      </c>
      <c r="N19" s="57">
        <f ca="1">SUMIFS(Tabla7[Monto],Tabla7[Moneda],$N$5,Tabla7[Mes],N$12,Tabla7[Cuenta asociada],$D19)</f>
        <v>0</v>
      </c>
      <c r="O19" s="57">
        <f ca="1">SUMIFS(Tabla7[Monto],Tabla7[Moneda],$N$5,Tabla7[Mes],O$12,Tabla7[Cuenta asociada],$D19)</f>
        <v>0</v>
      </c>
      <c r="P19" s="57">
        <f ca="1">SUMIFS(Tabla7[Monto],Tabla7[Moneda],$N$5,Tabla7[Mes],P$12,Tabla7[Cuenta asociada],$D19)</f>
        <v>0</v>
      </c>
      <c r="Q19" s="57">
        <f ca="1">SUMIFS(Tabla7[Monto],Tabla7[Moneda],$N$5,Tabla7[Mes],Q$12,Tabla7[Cuenta asociada],$D19)</f>
        <v>0</v>
      </c>
      <c r="R19" s="57">
        <f ca="1">SUMIFS(Tabla7[Monto],Tabla7[Moneda],$N$5,Tabla7[Mes],R$12,Tabla7[Cuenta asociada],$D19)</f>
        <v>0</v>
      </c>
      <c r="S19" s="40"/>
      <c r="T19" s="25"/>
      <c r="U19" s="28"/>
    </row>
    <row r="20" spans="2:21" ht="15" x14ac:dyDescent="0.2">
      <c r="B20" s="25"/>
      <c r="C20" s="21">
        <v>6</v>
      </c>
      <c r="D20" s="102" t="str">
        <f>IFERROR(INDEX(Tablas!$H$5:$H$1048576,MATCH(CONCATENATE(C14,".",$C20),Tablas!$L$5:$L$1048576,0),1),"")</f>
        <v>Descanso medico</v>
      </c>
      <c r="E20" s="44">
        <f t="shared" ca="1" si="7"/>
        <v>3394</v>
      </c>
      <c r="F20" s="45">
        <f ca="1">IFERROR(E20/E14,"")</f>
        <v>4.4932812603428872E-2</v>
      </c>
      <c r="G20" s="57">
        <f ca="1">SUMIFS(Tabla7[Monto],Tabla7[Moneda],$N$5,Tabla7[Mes],G$12,Tabla7[Cuenta asociada],$D20)</f>
        <v>0</v>
      </c>
      <c r="H20" s="57">
        <f ca="1">SUMIFS(Tabla7[Monto],Tabla7[Moneda],$N$5,Tabla7[Mes],H$12,Tabla7[Cuenta asociada],$D20)</f>
        <v>0</v>
      </c>
      <c r="I20" s="57">
        <f ca="1">SUMIFS(Tabla7[Monto],Tabla7[Moneda],$N$5,Tabla7[Mes],I$12,Tabla7[Cuenta asociada],$D20)</f>
        <v>0</v>
      </c>
      <c r="J20" s="57">
        <f ca="1">SUMIFS(Tabla7[Monto],Tabla7[Moneda],$N$5,Tabla7[Mes],J$12,Tabla7[Cuenta asociada],$D20)</f>
        <v>0</v>
      </c>
      <c r="K20" s="57">
        <f ca="1">SUMIFS(Tabla7[Monto],Tabla7[Moneda],$N$5,Tabla7[Mes],K$12,Tabla7[Cuenta asociada],$D20)</f>
        <v>3394</v>
      </c>
      <c r="L20" s="57">
        <f ca="1">SUMIFS(Tabla7[Monto],Tabla7[Moneda],$N$5,Tabla7[Mes],L$12,Tabla7[Cuenta asociada],$D20)</f>
        <v>0</v>
      </c>
      <c r="M20" s="57">
        <f ca="1">SUMIFS(Tabla7[Monto],Tabla7[Moneda],$N$5,Tabla7[Mes],M$12,Tabla7[Cuenta asociada],$D20)</f>
        <v>0</v>
      </c>
      <c r="N20" s="57">
        <f ca="1">SUMIFS(Tabla7[Monto],Tabla7[Moneda],$N$5,Tabla7[Mes],N$12,Tabla7[Cuenta asociada],$D20)</f>
        <v>0</v>
      </c>
      <c r="O20" s="57">
        <f ca="1">SUMIFS(Tabla7[Monto],Tabla7[Moneda],$N$5,Tabla7[Mes],O$12,Tabla7[Cuenta asociada],$D20)</f>
        <v>0</v>
      </c>
      <c r="P20" s="57">
        <f ca="1">SUMIFS(Tabla7[Monto],Tabla7[Moneda],$N$5,Tabla7[Mes],P$12,Tabla7[Cuenta asociada],$D20)</f>
        <v>0</v>
      </c>
      <c r="Q20" s="57">
        <f ca="1">SUMIFS(Tabla7[Monto],Tabla7[Moneda],$N$5,Tabla7[Mes],Q$12,Tabla7[Cuenta asociada],$D20)</f>
        <v>0</v>
      </c>
      <c r="R20" s="57">
        <f ca="1">SUMIFS(Tabla7[Monto],Tabla7[Moneda],$N$5,Tabla7[Mes],R$12,Tabla7[Cuenta asociada],$D20)</f>
        <v>0</v>
      </c>
      <c r="S20" s="40"/>
      <c r="T20" s="25"/>
      <c r="U20" s="28"/>
    </row>
    <row r="21" spans="2:21" ht="15" x14ac:dyDescent="0.2">
      <c r="B21" s="25"/>
      <c r="C21" s="21">
        <v>7</v>
      </c>
      <c r="D21" s="102" t="str">
        <f>IFERROR(INDEX(Tablas!$H$5:$H$1048576,MATCH(CONCATENATE(C14,".",$C21),Tablas!$L$5:$L$1048576,0),1),"")</f>
        <v>Movilidad y/o servicio de Transporte</v>
      </c>
      <c r="E21" s="44">
        <f t="shared" ca="1" si="7"/>
        <v>3248</v>
      </c>
      <c r="F21" s="45">
        <f ca="1">IFERROR(E21/E14,"")</f>
        <v>4.299993380552062E-2</v>
      </c>
      <c r="G21" s="57">
        <f ca="1">SUMIFS(Tabla7[Monto],Tabla7[Moneda],$N$5,Tabla7[Mes],G$12,Tabla7[Cuenta asociada],$D21)</f>
        <v>0</v>
      </c>
      <c r="H21" s="57">
        <f ca="1">SUMIFS(Tabla7[Monto],Tabla7[Moneda],$N$5,Tabla7[Mes],H$12,Tabla7[Cuenta asociada],$D21)</f>
        <v>0</v>
      </c>
      <c r="I21" s="57">
        <f ca="1">SUMIFS(Tabla7[Monto],Tabla7[Moneda],$N$5,Tabla7[Mes],I$12,Tabla7[Cuenta asociada],$D21)</f>
        <v>0</v>
      </c>
      <c r="J21" s="57">
        <f ca="1">SUMIFS(Tabla7[Monto],Tabla7[Moneda],$N$5,Tabla7[Mes],J$12,Tabla7[Cuenta asociada],$D21)</f>
        <v>0</v>
      </c>
      <c r="K21" s="57">
        <f ca="1">SUMIFS(Tabla7[Monto],Tabla7[Moneda],$N$5,Tabla7[Mes],K$12,Tabla7[Cuenta asociada],$D21)</f>
        <v>3248</v>
      </c>
      <c r="L21" s="57">
        <f ca="1">SUMIFS(Tabla7[Monto],Tabla7[Moneda],$N$5,Tabla7[Mes],L$12,Tabla7[Cuenta asociada],$D21)</f>
        <v>0</v>
      </c>
      <c r="M21" s="57">
        <f ca="1">SUMIFS(Tabla7[Monto],Tabla7[Moneda],$N$5,Tabla7[Mes],M$12,Tabla7[Cuenta asociada],$D21)</f>
        <v>0</v>
      </c>
      <c r="N21" s="57">
        <f ca="1">SUMIFS(Tabla7[Monto],Tabla7[Moneda],$N$5,Tabla7[Mes],N$12,Tabla7[Cuenta asociada],$D21)</f>
        <v>0</v>
      </c>
      <c r="O21" s="57">
        <f ca="1">SUMIFS(Tabla7[Monto],Tabla7[Moneda],$N$5,Tabla7[Mes],O$12,Tabla7[Cuenta asociada],$D21)</f>
        <v>0</v>
      </c>
      <c r="P21" s="57">
        <f ca="1">SUMIFS(Tabla7[Monto],Tabla7[Moneda],$N$5,Tabla7[Mes],P$12,Tabla7[Cuenta asociada],$D21)</f>
        <v>0</v>
      </c>
      <c r="Q21" s="57">
        <f ca="1">SUMIFS(Tabla7[Monto],Tabla7[Moneda],$N$5,Tabla7[Mes],Q$12,Tabla7[Cuenta asociada],$D21)</f>
        <v>0</v>
      </c>
      <c r="R21" s="57">
        <f ca="1">SUMIFS(Tabla7[Monto],Tabla7[Moneda],$N$5,Tabla7[Mes],R$12,Tabla7[Cuenta asociada],$D21)</f>
        <v>0</v>
      </c>
      <c r="S21" s="40"/>
      <c r="T21" s="25"/>
      <c r="U21" s="28"/>
    </row>
    <row r="22" spans="2:21" ht="15" x14ac:dyDescent="0.2">
      <c r="B22" s="25"/>
      <c r="C22" s="21">
        <v>8</v>
      </c>
      <c r="D22" s="102" t="str">
        <f>IFERROR(INDEX(Tablas!$H$5:$H$1048576,MATCH(CONCATENATE(C14,".",$C22),Tablas!$L$5:$L$1048576,0),1),"")</f>
        <v>Uniformes</v>
      </c>
      <c r="E22" s="44">
        <f t="shared" ca="1" si="7"/>
        <v>928</v>
      </c>
      <c r="F22" s="45">
        <f ca="1">IFERROR(E22/E14,"")</f>
        <v>1.2285695373005891E-2</v>
      </c>
      <c r="G22" s="57">
        <f ca="1">SUMIFS(Tabla7[Monto],Tabla7[Moneda],$N$5,Tabla7[Mes],G$12,Tabla7[Cuenta asociada],$D22)</f>
        <v>0</v>
      </c>
      <c r="H22" s="57">
        <f ca="1">SUMIFS(Tabla7[Monto],Tabla7[Moneda],$N$5,Tabla7[Mes],H$12,Tabla7[Cuenta asociada],$D22)</f>
        <v>0</v>
      </c>
      <c r="I22" s="57">
        <f ca="1">SUMIFS(Tabla7[Monto],Tabla7[Moneda],$N$5,Tabla7[Mes],I$12,Tabla7[Cuenta asociada],$D22)</f>
        <v>0</v>
      </c>
      <c r="J22" s="57">
        <f ca="1">SUMIFS(Tabla7[Monto],Tabla7[Moneda],$N$5,Tabla7[Mes],J$12,Tabla7[Cuenta asociada],$D22)</f>
        <v>0</v>
      </c>
      <c r="K22" s="57">
        <f ca="1">SUMIFS(Tabla7[Monto],Tabla7[Moneda],$N$5,Tabla7[Mes],K$12,Tabla7[Cuenta asociada],$D22)</f>
        <v>0</v>
      </c>
      <c r="L22" s="57">
        <f ca="1">SUMIFS(Tabla7[Monto],Tabla7[Moneda],$N$5,Tabla7[Mes],L$12,Tabla7[Cuenta asociada],$D22)</f>
        <v>928</v>
      </c>
      <c r="M22" s="57">
        <f ca="1">SUMIFS(Tabla7[Monto],Tabla7[Moneda],$N$5,Tabla7[Mes],M$12,Tabla7[Cuenta asociada],$D22)</f>
        <v>0</v>
      </c>
      <c r="N22" s="57">
        <f ca="1">SUMIFS(Tabla7[Monto],Tabla7[Moneda],$N$5,Tabla7[Mes],N$12,Tabla7[Cuenta asociada],$D22)</f>
        <v>0</v>
      </c>
      <c r="O22" s="57">
        <f ca="1">SUMIFS(Tabla7[Monto],Tabla7[Moneda],$N$5,Tabla7[Mes],O$12,Tabla7[Cuenta asociada],$D22)</f>
        <v>0</v>
      </c>
      <c r="P22" s="57">
        <f ca="1">SUMIFS(Tabla7[Monto],Tabla7[Moneda],$N$5,Tabla7[Mes],P$12,Tabla7[Cuenta asociada],$D22)</f>
        <v>0</v>
      </c>
      <c r="Q22" s="57">
        <f ca="1">SUMIFS(Tabla7[Monto],Tabla7[Moneda],$N$5,Tabla7[Mes],Q$12,Tabla7[Cuenta asociada],$D22)</f>
        <v>0</v>
      </c>
      <c r="R22" s="57">
        <f ca="1">SUMIFS(Tabla7[Monto],Tabla7[Moneda],$N$5,Tabla7[Mes],R$12,Tabla7[Cuenta asociada],$D22)</f>
        <v>0</v>
      </c>
      <c r="S22" s="40"/>
      <c r="T22" s="25"/>
      <c r="U22" s="28"/>
    </row>
    <row r="23" spans="2:21" ht="15" x14ac:dyDescent="0.2">
      <c r="B23" s="25"/>
      <c r="C23" s="21">
        <v>9</v>
      </c>
      <c r="D23" s="102" t="str">
        <f>IFERROR(INDEX(Tablas!$H$5:$H$1048576,MATCH(CONCATENATE(C14,".",$C23),Tablas!$L$5:$L$1048576,0),1),"")</f>
        <v>Atenciones y obsequios al personal</v>
      </c>
      <c r="E23" s="44">
        <f t="shared" ca="1" si="6"/>
        <v>1642</v>
      </c>
      <c r="F23" s="45">
        <f ca="1">IFERROR(E23/E14,"")</f>
        <v>2.1738267028529819E-2</v>
      </c>
      <c r="G23" s="57">
        <f ca="1">SUMIFS(Tabla7[Monto],Tabla7[Moneda],$N$5,Tabla7[Mes],G$12,Tabla7[Cuenta asociada],$D23)</f>
        <v>0</v>
      </c>
      <c r="H23" s="57">
        <f ca="1">SUMIFS(Tabla7[Monto],Tabla7[Moneda],$N$5,Tabla7[Mes],H$12,Tabla7[Cuenta asociada],$D23)</f>
        <v>0</v>
      </c>
      <c r="I23" s="57">
        <f ca="1">SUMIFS(Tabla7[Monto],Tabla7[Moneda],$N$5,Tabla7[Mes],I$12,Tabla7[Cuenta asociada],$D23)</f>
        <v>0</v>
      </c>
      <c r="J23" s="57">
        <f ca="1">SUMIFS(Tabla7[Monto],Tabla7[Moneda],$N$5,Tabla7[Mes],J$12,Tabla7[Cuenta asociada],$D23)</f>
        <v>1642</v>
      </c>
      <c r="K23" s="57">
        <f ca="1">SUMIFS(Tabla7[Monto],Tabla7[Moneda],$N$5,Tabla7[Mes],K$12,Tabla7[Cuenta asociada],$D23)</f>
        <v>0</v>
      </c>
      <c r="L23" s="57">
        <f ca="1">SUMIFS(Tabla7[Monto],Tabla7[Moneda],$N$5,Tabla7[Mes],L$12,Tabla7[Cuenta asociada],$D23)</f>
        <v>0</v>
      </c>
      <c r="M23" s="57">
        <f ca="1">SUMIFS(Tabla7[Monto],Tabla7[Moneda],$N$5,Tabla7[Mes],M$12,Tabla7[Cuenta asociada],$D23)</f>
        <v>0</v>
      </c>
      <c r="N23" s="57">
        <f ca="1">SUMIFS(Tabla7[Monto],Tabla7[Moneda],$N$5,Tabla7[Mes],N$12,Tabla7[Cuenta asociada],$D23)</f>
        <v>0</v>
      </c>
      <c r="O23" s="57">
        <f ca="1">SUMIFS(Tabla7[Monto],Tabla7[Moneda],$N$5,Tabla7[Mes],O$12,Tabla7[Cuenta asociada],$D23)</f>
        <v>0</v>
      </c>
      <c r="P23" s="57">
        <f ca="1">SUMIFS(Tabla7[Monto],Tabla7[Moneda],$N$5,Tabla7[Mes],P$12,Tabla7[Cuenta asociada],$D23)</f>
        <v>0</v>
      </c>
      <c r="Q23" s="57">
        <f ca="1">SUMIFS(Tabla7[Monto],Tabla7[Moneda],$N$5,Tabla7[Mes],Q$12,Tabla7[Cuenta asociada],$D23)</f>
        <v>0</v>
      </c>
      <c r="R23" s="57">
        <f ca="1">SUMIFS(Tabla7[Monto],Tabla7[Moneda],$N$5,Tabla7[Mes],R$12,Tabla7[Cuenta asociada],$D23)</f>
        <v>0</v>
      </c>
      <c r="S23" s="40"/>
      <c r="T23" s="25"/>
      <c r="U23" s="28"/>
    </row>
    <row r="24" spans="2:21" ht="15" x14ac:dyDescent="0.2">
      <c r="B24" s="25"/>
      <c r="C24" s="21">
        <v>10</v>
      </c>
      <c r="D24" s="102" t="str">
        <f>IFERROR(INDEX(Tablas!$H$5:$H$1048576,MATCH(CONCATENATE(C14,".",$C24),Tablas!$L$5:$L$1048576,0),1),"")</f>
        <v>Tickets de alimentos</v>
      </c>
      <c r="E24" s="44">
        <f t="shared" ca="1" si="6"/>
        <v>1149</v>
      </c>
      <c r="F24" s="45">
        <f ca="1">IFERROR(E24/E14,"")</f>
        <v>1.5211491361620441E-2</v>
      </c>
      <c r="G24" s="57">
        <f ca="1">SUMIFS(Tabla7[Monto],Tabla7[Moneda],$N$5,Tabla7[Mes],G$12,Tabla7[Cuenta asociada],$D24)</f>
        <v>0</v>
      </c>
      <c r="H24" s="57">
        <f ca="1">SUMIFS(Tabla7[Monto],Tabla7[Moneda],$N$5,Tabla7[Mes],H$12,Tabla7[Cuenta asociada],$D24)</f>
        <v>0</v>
      </c>
      <c r="I24" s="57">
        <f ca="1">SUMIFS(Tabla7[Monto],Tabla7[Moneda],$N$5,Tabla7[Mes],I$12,Tabla7[Cuenta asociada],$D24)</f>
        <v>0</v>
      </c>
      <c r="J24" s="57">
        <f ca="1">SUMIFS(Tabla7[Monto],Tabla7[Moneda],$N$5,Tabla7[Mes],J$12,Tabla7[Cuenta asociada],$D24)</f>
        <v>0</v>
      </c>
      <c r="K24" s="57">
        <f ca="1">SUMIFS(Tabla7[Monto],Tabla7[Moneda],$N$5,Tabla7[Mes],K$12,Tabla7[Cuenta asociada],$D24)</f>
        <v>1149</v>
      </c>
      <c r="L24" s="57">
        <f ca="1">SUMIFS(Tabla7[Monto],Tabla7[Moneda],$N$5,Tabla7[Mes],L$12,Tabla7[Cuenta asociada],$D24)</f>
        <v>0</v>
      </c>
      <c r="M24" s="57">
        <f ca="1">SUMIFS(Tabla7[Monto],Tabla7[Moneda],$N$5,Tabla7[Mes],M$12,Tabla7[Cuenta asociada],$D24)</f>
        <v>0</v>
      </c>
      <c r="N24" s="57">
        <f ca="1">SUMIFS(Tabla7[Monto],Tabla7[Moneda],$N$5,Tabla7[Mes],N$12,Tabla7[Cuenta asociada],$D24)</f>
        <v>0</v>
      </c>
      <c r="O24" s="57">
        <f ca="1">SUMIFS(Tabla7[Monto],Tabla7[Moneda],$N$5,Tabla7[Mes],O$12,Tabla7[Cuenta asociada],$D24)</f>
        <v>0</v>
      </c>
      <c r="P24" s="57">
        <f ca="1">SUMIFS(Tabla7[Monto],Tabla7[Moneda],$N$5,Tabla7[Mes],P$12,Tabla7[Cuenta asociada],$D24)</f>
        <v>0</v>
      </c>
      <c r="Q24" s="57">
        <f ca="1">SUMIFS(Tabla7[Monto],Tabla7[Moneda],$N$5,Tabla7[Mes],Q$12,Tabla7[Cuenta asociada],$D24)</f>
        <v>0</v>
      </c>
      <c r="R24" s="57">
        <f ca="1">SUMIFS(Tabla7[Monto],Tabla7[Moneda],$N$5,Tabla7[Mes],R$12,Tabla7[Cuenta asociada],$D24)</f>
        <v>0</v>
      </c>
      <c r="S24" s="40"/>
      <c r="T24" s="25"/>
      <c r="U24" s="28"/>
    </row>
    <row r="25" spans="2:21" ht="15" x14ac:dyDescent="0.2">
      <c r="B25" s="25"/>
      <c r="C25" s="21">
        <v>11</v>
      </c>
      <c r="D25" s="102" t="str">
        <f>IFERROR(INDEX(Tablas!$H$5:$H$1048576,MATCH(CONCATENATE(C14,".",$C25),Tablas!$L$5:$L$1048576,0),1),"")</f>
        <v>ESSALUD-RÚgimen de prestaciones de salud</v>
      </c>
      <c r="E25" s="44">
        <f t="shared" ca="1" si="6"/>
        <v>1096</v>
      </c>
      <c r="F25" s="45">
        <f ca="1">IFERROR(E25/E14,"")</f>
        <v>1.4509829880187992E-2</v>
      </c>
      <c r="G25" s="57">
        <f ca="1">SUMIFS(Tabla7[Monto],Tabla7[Moneda],$N$5,Tabla7[Mes],G$12,Tabla7[Cuenta asociada],$D25)</f>
        <v>0</v>
      </c>
      <c r="H25" s="57">
        <f ca="1">SUMIFS(Tabla7[Monto],Tabla7[Moneda],$N$5,Tabla7[Mes],H$12,Tabla7[Cuenta asociada],$D25)</f>
        <v>1096</v>
      </c>
      <c r="I25" s="57">
        <f ca="1">SUMIFS(Tabla7[Monto],Tabla7[Moneda],$N$5,Tabla7[Mes],I$12,Tabla7[Cuenta asociada],$D25)</f>
        <v>0</v>
      </c>
      <c r="J25" s="57">
        <f ca="1">SUMIFS(Tabla7[Monto],Tabla7[Moneda],$N$5,Tabla7[Mes],J$12,Tabla7[Cuenta asociada],$D25)</f>
        <v>0</v>
      </c>
      <c r="K25" s="57">
        <f ca="1">SUMIFS(Tabla7[Monto],Tabla7[Moneda],$N$5,Tabla7[Mes],K$12,Tabla7[Cuenta asociada],$D25)</f>
        <v>0</v>
      </c>
      <c r="L25" s="57">
        <f ca="1">SUMIFS(Tabla7[Monto],Tabla7[Moneda],$N$5,Tabla7[Mes],L$12,Tabla7[Cuenta asociada],$D25)</f>
        <v>0</v>
      </c>
      <c r="M25" s="57">
        <f ca="1">SUMIFS(Tabla7[Monto],Tabla7[Moneda],$N$5,Tabla7[Mes],M$12,Tabla7[Cuenta asociada],$D25)</f>
        <v>0</v>
      </c>
      <c r="N25" s="57">
        <f ca="1">SUMIFS(Tabla7[Monto],Tabla7[Moneda],$N$5,Tabla7[Mes],N$12,Tabla7[Cuenta asociada],$D25)</f>
        <v>0</v>
      </c>
      <c r="O25" s="57">
        <f ca="1">SUMIFS(Tabla7[Monto],Tabla7[Moneda],$N$5,Tabla7[Mes],O$12,Tabla7[Cuenta asociada],$D25)</f>
        <v>0</v>
      </c>
      <c r="P25" s="57">
        <f ca="1">SUMIFS(Tabla7[Monto],Tabla7[Moneda],$N$5,Tabla7[Mes],P$12,Tabla7[Cuenta asociada],$D25)</f>
        <v>0</v>
      </c>
      <c r="Q25" s="57">
        <f ca="1">SUMIFS(Tabla7[Monto],Tabla7[Moneda],$N$5,Tabla7[Mes],Q$12,Tabla7[Cuenta asociada],$D25)</f>
        <v>0</v>
      </c>
      <c r="R25" s="57">
        <f ca="1">SUMIFS(Tabla7[Monto],Tabla7[Moneda],$N$5,Tabla7[Mes],R$12,Tabla7[Cuenta asociada],$D25)</f>
        <v>0</v>
      </c>
      <c r="S25" s="40"/>
      <c r="T25" s="25"/>
      <c r="U25" s="28"/>
    </row>
    <row r="26" spans="2:21" ht="15" x14ac:dyDescent="0.2">
      <c r="B26" s="25"/>
      <c r="C26" s="21">
        <v>12</v>
      </c>
      <c r="D26" s="102" t="str">
        <f>IFERROR(INDEX(Tablas!$H$5:$H$1048576,MATCH(CONCATENATE(C14,".",$C26),Tablas!$L$5:$L$1048576,0),1),"")</f>
        <v>SCTR-Seg complemntario trabajo de riesgo</v>
      </c>
      <c r="E26" s="44">
        <f t="shared" ca="1" si="6"/>
        <v>7236</v>
      </c>
      <c r="F26" s="45">
        <f ca="1">IFERROR(E26/E14,"")</f>
        <v>9.5796650559343346E-2</v>
      </c>
      <c r="G26" s="57">
        <f ca="1">SUMIFS(Tabla7[Monto],Tabla7[Moneda],$N$5,Tabla7[Mes],G$12,Tabla7[Cuenta asociada],$D26)</f>
        <v>0</v>
      </c>
      <c r="H26" s="57">
        <f ca="1">SUMIFS(Tabla7[Monto],Tabla7[Moneda],$N$5,Tabla7[Mes],H$12,Tabla7[Cuenta asociada],$D26)</f>
        <v>0</v>
      </c>
      <c r="I26" s="57">
        <f ca="1">SUMIFS(Tabla7[Monto],Tabla7[Moneda],$N$5,Tabla7[Mes],I$12,Tabla7[Cuenta asociada],$D26)</f>
        <v>0</v>
      </c>
      <c r="J26" s="57">
        <f ca="1">SUMIFS(Tabla7[Monto],Tabla7[Moneda],$N$5,Tabla7[Mes],J$12,Tabla7[Cuenta asociada],$D26)</f>
        <v>7236</v>
      </c>
      <c r="K26" s="57">
        <f ca="1">SUMIFS(Tabla7[Monto],Tabla7[Moneda],$N$5,Tabla7[Mes],K$12,Tabla7[Cuenta asociada],$D26)</f>
        <v>0</v>
      </c>
      <c r="L26" s="57">
        <f ca="1">SUMIFS(Tabla7[Monto],Tabla7[Moneda],$N$5,Tabla7[Mes],L$12,Tabla7[Cuenta asociada],$D26)</f>
        <v>0</v>
      </c>
      <c r="M26" s="57">
        <f ca="1">SUMIFS(Tabla7[Monto],Tabla7[Moneda],$N$5,Tabla7[Mes],M$12,Tabla7[Cuenta asociada],$D26)</f>
        <v>0</v>
      </c>
      <c r="N26" s="57">
        <f ca="1">SUMIFS(Tabla7[Monto],Tabla7[Moneda],$N$5,Tabla7[Mes],N$12,Tabla7[Cuenta asociada],$D26)</f>
        <v>0</v>
      </c>
      <c r="O26" s="57">
        <f ca="1">SUMIFS(Tabla7[Monto],Tabla7[Moneda],$N$5,Tabla7[Mes],O$12,Tabla7[Cuenta asociada],$D26)</f>
        <v>0</v>
      </c>
      <c r="P26" s="57">
        <f ca="1">SUMIFS(Tabla7[Monto],Tabla7[Moneda],$N$5,Tabla7[Mes],P$12,Tabla7[Cuenta asociada],$D26)</f>
        <v>0</v>
      </c>
      <c r="Q26" s="57">
        <f ca="1">SUMIFS(Tabla7[Monto],Tabla7[Moneda],$N$5,Tabla7[Mes],Q$12,Tabla7[Cuenta asociada],$D26)</f>
        <v>0</v>
      </c>
      <c r="R26" s="57">
        <f ca="1">SUMIFS(Tabla7[Monto],Tabla7[Moneda],$N$5,Tabla7[Mes],R$12,Tabla7[Cuenta asociada],$D26)</f>
        <v>0</v>
      </c>
      <c r="S26" s="40"/>
      <c r="T26" s="25"/>
      <c r="U26" s="28"/>
    </row>
    <row r="27" spans="2:21" ht="15" x14ac:dyDescent="0.2">
      <c r="B27" s="25"/>
      <c r="C27" s="21">
        <v>13</v>
      </c>
      <c r="D27" s="102" t="str">
        <f>IFERROR(INDEX(Tablas!$H$5:$H$1048576,MATCH(CONCATENATE(C14,".",$C27),Tablas!$L$5:$L$1048576,0),1),"")</f>
        <v>Seguro de vida</v>
      </c>
      <c r="E27" s="44">
        <f t="shared" ref="E27:E33" ca="1" si="8">SUM(G27:R27)</f>
        <v>2913</v>
      </c>
      <c r="F27" s="45">
        <f ca="1">IFERROR(E27/E14,"")</f>
        <v>3.8564903687032505E-2</v>
      </c>
      <c r="G27" s="57">
        <f ca="1">SUMIFS(Tabla7[Monto],Tabla7[Moneda],$N$5,Tabla7[Mes],G$12,Tabla7[Cuenta asociada],$D27)</f>
        <v>0</v>
      </c>
      <c r="H27" s="57">
        <f ca="1">SUMIFS(Tabla7[Monto],Tabla7[Moneda],$N$5,Tabla7[Mes],H$12,Tabla7[Cuenta asociada],$D27)</f>
        <v>0</v>
      </c>
      <c r="I27" s="57">
        <f ca="1">SUMIFS(Tabla7[Monto],Tabla7[Moneda],$N$5,Tabla7[Mes],I$12,Tabla7[Cuenta asociada],$D27)</f>
        <v>0</v>
      </c>
      <c r="J27" s="57">
        <f ca="1">SUMIFS(Tabla7[Monto],Tabla7[Moneda],$N$5,Tabla7[Mes],J$12,Tabla7[Cuenta asociada],$D27)</f>
        <v>0</v>
      </c>
      <c r="K27" s="57">
        <f ca="1">SUMIFS(Tabla7[Monto],Tabla7[Moneda],$N$5,Tabla7[Mes],K$12,Tabla7[Cuenta asociada],$D27)</f>
        <v>2913</v>
      </c>
      <c r="L27" s="57">
        <f ca="1">SUMIFS(Tabla7[Monto],Tabla7[Moneda],$N$5,Tabla7[Mes],L$12,Tabla7[Cuenta asociada],$D27)</f>
        <v>0</v>
      </c>
      <c r="M27" s="57">
        <f ca="1">SUMIFS(Tabla7[Monto],Tabla7[Moneda],$N$5,Tabla7[Mes],M$12,Tabla7[Cuenta asociada],$D27)</f>
        <v>0</v>
      </c>
      <c r="N27" s="57">
        <f ca="1">SUMIFS(Tabla7[Monto],Tabla7[Moneda],$N$5,Tabla7[Mes],N$12,Tabla7[Cuenta asociada],$D27)</f>
        <v>0</v>
      </c>
      <c r="O27" s="57">
        <f ca="1">SUMIFS(Tabla7[Monto],Tabla7[Moneda],$N$5,Tabla7[Mes],O$12,Tabla7[Cuenta asociada],$D27)</f>
        <v>0</v>
      </c>
      <c r="P27" s="57">
        <f ca="1">SUMIFS(Tabla7[Monto],Tabla7[Moneda],$N$5,Tabla7[Mes],P$12,Tabla7[Cuenta asociada],$D27)</f>
        <v>0</v>
      </c>
      <c r="Q27" s="57">
        <f ca="1">SUMIFS(Tabla7[Monto],Tabla7[Moneda],$N$5,Tabla7[Mes],Q$12,Tabla7[Cuenta asociada],$D27)</f>
        <v>0</v>
      </c>
      <c r="R27" s="57">
        <f ca="1">SUMIFS(Tabla7[Monto],Tabla7[Moneda],$N$5,Tabla7[Mes],R$12,Tabla7[Cuenta asociada],$D27)</f>
        <v>0</v>
      </c>
      <c r="S27" s="40"/>
      <c r="T27" s="25"/>
      <c r="U27" s="28"/>
    </row>
    <row r="28" spans="2:21" ht="15" x14ac:dyDescent="0.2">
      <c r="B28" s="25"/>
      <c r="C28" s="21">
        <v>14</v>
      </c>
      <c r="D28" s="102" t="str">
        <f>IFERROR(INDEX(Tablas!$H$5:$H$1048576,MATCH(CONCATENATE(C14,".",$C28),Tablas!$L$5:$L$1048576,0),1),"")</f>
        <v>Participacion de utilidades</v>
      </c>
      <c r="E28" s="44">
        <f t="shared" ca="1" si="8"/>
        <v>7971</v>
      </c>
      <c r="F28" s="45">
        <f ca="1">IFERROR(E28/E14,"")</f>
        <v>0.10552723902826504</v>
      </c>
      <c r="G28" s="57">
        <f ca="1">SUMIFS(Tabla7[Monto],Tabla7[Moneda],$N$5,Tabla7[Mes],G$12,Tabla7[Cuenta asociada],$D28)</f>
        <v>0</v>
      </c>
      <c r="H28" s="57">
        <f ca="1">SUMIFS(Tabla7[Monto],Tabla7[Moneda],$N$5,Tabla7[Mes],H$12,Tabla7[Cuenta asociada],$D28)</f>
        <v>0</v>
      </c>
      <c r="I28" s="57">
        <f ca="1">SUMIFS(Tabla7[Monto],Tabla7[Moneda],$N$5,Tabla7[Mes],I$12,Tabla7[Cuenta asociada],$D28)</f>
        <v>0</v>
      </c>
      <c r="J28" s="57">
        <f ca="1">SUMIFS(Tabla7[Monto],Tabla7[Moneda],$N$5,Tabla7[Mes],J$12,Tabla7[Cuenta asociada],$D28)</f>
        <v>0</v>
      </c>
      <c r="K28" s="57">
        <f ca="1">SUMIFS(Tabla7[Monto],Tabla7[Moneda],$N$5,Tabla7[Mes],K$12,Tabla7[Cuenta asociada],$D28)</f>
        <v>7971</v>
      </c>
      <c r="L28" s="57">
        <f ca="1">SUMIFS(Tabla7[Monto],Tabla7[Moneda],$N$5,Tabla7[Mes],L$12,Tabla7[Cuenta asociada],$D28)</f>
        <v>0</v>
      </c>
      <c r="M28" s="57">
        <f ca="1">SUMIFS(Tabla7[Monto],Tabla7[Moneda],$N$5,Tabla7[Mes],M$12,Tabla7[Cuenta asociada],$D28)</f>
        <v>0</v>
      </c>
      <c r="N28" s="57">
        <f ca="1">SUMIFS(Tabla7[Monto],Tabla7[Moneda],$N$5,Tabla7[Mes],N$12,Tabla7[Cuenta asociada],$D28)</f>
        <v>0</v>
      </c>
      <c r="O28" s="57">
        <f ca="1">SUMIFS(Tabla7[Monto],Tabla7[Moneda],$N$5,Tabla7[Mes],O$12,Tabla7[Cuenta asociada],$D28)</f>
        <v>0</v>
      </c>
      <c r="P28" s="57">
        <f ca="1">SUMIFS(Tabla7[Monto],Tabla7[Moneda],$N$5,Tabla7[Mes],P$12,Tabla7[Cuenta asociada],$D28)</f>
        <v>0</v>
      </c>
      <c r="Q28" s="57">
        <f ca="1">SUMIFS(Tabla7[Monto],Tabla7[Moneda],$N$5,Tabla7[Mes],Q$12,Tabla7[Cuenta asociada],$D28)</f>
        <v>0</v>
      </c>
      <c r="R28" s="57">
        <f ca="1">SUMIFS(Tabla7[Monto],Tabla7[Moneda],$N$5,Tabla7[Mes],R$12,Tabla7[Cuenta asociada],$D28)</f>
        <v>0</v>
      </c>
      <c r="S28" s="40"/>
      <c r="T28" s="25"/>
      <c r="U28" s="28"/>
    </row>
    <row r="29" spans="2:21" ht="15" x14ac:dyDescent="0.2">
      <c r="B29" s="25"/>
      <c r="C29" s="21">
        <v>15</v>
      </c>
      <c r="D29" s="102" t="str">
        <f>IFERROR(INDEX(Tablas!$H$5:$H$1048576,MATCH(CONCATENATE(C14,".",$C29),Tablas!$L$5:$L$1048576,0),1),"")</f>
        <v>Incentivo por cese</v>
      </c>
      <c r="E29" s="44">
        <f t="shared" ca="1" si="8"/>
        <v>4945</v>
      </c>
      <c r="F29" s="45">
        <f ca="1">IFERROR(E29/E14,"")</f>
        <v>6.5466340107235052E-2</v>
      </c>
      <c r="G29" s="57">
        <f ca="1">SUMIFS(Tabla7[Monto],Tabla7[Moneda],$N$5,Tabla7[Mes],G$12,Tabla7[Cuenta asociada],$D29)</f>
        <v>4945</v>
      </c>
      <c r="H29" s="57">
        <f ca="1">SUMIFS(Tabla7[Monto],Tabla7[Moneda],$N$5,Tabla7[Mes],H$12,Tabla7[Cuenta asociada],$D29)</f>
        <v>0</v>
      </c>
      <c r="I29" s="57">
        <f ca="1">SUMIFS(Tabla7[Monto],Tabla7[Moneda],$N$5,Tabla7[Mes],I$12,Tabla7[Cuenta asociada],$D29)</f>
        <v>0</v>
      </c>
      <c r="J29" s="57">
        <f ca="1">SUMIFS(Tabla7[Monto],Tabla7[Moneda],$N$5,Tabla7[Mes],J$12,Tabla7[Cuenta asociada],$D29)</f>
        <v>0</v>
      </c>
      <c r="K29" s="57">
        <f ca="1">SUMIFS(Tabla7[Monto],Tabla7[Moneda],$N$5,Tabla7[Mes],K$12,Tabla7[Cuenta asociada],$D29)</f>
        <v>0</v>
      </c>
      <c r="L29" s="57">
        <f ca="1">SUMIFS(Tabla7[Monto],Tabla7[Moneda],$N$5,Tabla7[Mes],L$12,Tabla7[Cuenta asociada],$D29)</f>
        <v>0</v>
      </c>
      <c r="M29" s="57">
        <f ca="1">SUMIFS(Tabla7[Monto],Tabla7[Moneda],$N$5,Tabla7[Mes],M$12,Tabla7[Cuenta asociada],$D29)</f>
        <v>0</v>
      </c>
      <c r="N29" s="57">
        <f ca="1">SUMIFS(Tabla7[Monto],Tabla7[Moneda],$N$5,Tabla7[Mes],N$12,Tabla7[Cuenta asociada],$D29)</f>
        <v>0</v>
      </c>
      <c r="O29" s="57">
        <f ca="1">SUMIFS(Tabla7[Monto],Tabla7[Moneda],$N$5,Tabla7[Mes],O$12,Tabla7[Cuenta asociada],$D29)</f>
        <v>0</v>
      </c>
      <c r="P29" s="57">
        <f ca="1">SUMIFS(Tabla7[Monto],Tabla7[Moneda],$N$5,Tabla7[Mes],P$12,Tabla7[Cuenta asociada],$D29)</f>
        <v>0</v>
      </c>
      <c r="Q29" s="57">
        <f ca="1">SUMIFS(Tabla7[Monto],Tabla7[Moneda],$N$5,Tabla7[Mes],Q$12,Tabla7[Cuenta asociada],$D29)</f>
        <v>0</v>
      </c>
      <c r="R29" s="57">
        <f ca="1">SUMIFS(Tabla7[Monto],Tabla7[Moneda],$N$5,Tabla7[Mes],R$12,Tabla7[Cuenta asociada],$D29)</f>
        <v>0</v>
      </c>
      <c r="S29" s="40"/>
      <c r="T29" s="25"/>
      <c r="U29" s="28"/>
    </row>
    <row r="30" spans="2:21" ht="15" x14ac:dyDescent="0.2">
      <c r="B30" s="25"/>
      <c r="C30" s="21">
        <v>16</v>
      </c>
      <c r="D30" s="102" t="str">
        <f>IFERROR(INDEX(Tablas!$H$5:$H$1048576,MATCH(CONCATENATE(C14,".",$C30),Tablas!$L$5:$L$1048576,0),1),"")</f>
        <v>Indemnizacion Despido Arbitrario</v>
      </c>
      <c r="E30" s="44">
        <f t="shared" ca="1" si="8"/>
        <v>8891</v>
      </c>
      <c r="F30" s="45">
        <f ca="1">IFERROR(E30/E14,"")</f>
        <v>0.11770702323426226</v>
      </c>
      <c r="G30" s="57">
        <f ca="1">SUMIFS(Tabla7[Monto],Tabla7[Moneda],$N$5,Tabla7[Mes],G$12,Tabla7[Cuenta asociada],$D30)</f>
        <v>0</v>
      </c>
      <c r="H30" s="57">
        <f ca="1">SUMIFS(Tabla7[Monto],Tabla7[Moneda],$N$5,Tabla7[Mes],H$12,Tabla7[Cuenta asociada],$D30)</f>
        <v>0</v>
      </c>
      <c r="I30" s="57">
        <f ca="1">SUMIFS(Tabla7[Monto],Tabla7[Moneda],$N$5,Tabla7[Mes],I$12,Tabla7[Cuenta asociada],$D30)</f>
        <v>0</v>
      </c>
      <c r="J30" s="57">
        <f ca="1">SUMIFS(Tabla7[Monto],Tabla7[Moneda],$N$5,Tabla7[Mes],J$12,Tabla7[Cuenta asociada],$D30)</f>
        <v>0</v>
      </c>
      <c r="K30" s="57">
        <f ca="1">SUMIFS(Tabla7[Monto],Tabla7[Moneda],$N$5,Tabla7[Mes],K$12,Tabla7[Cuenta asociada],$D30)</f>
        <v>0</v>
      </c>
      <c r="L30" s="57">
        <f ca="1">SUMIFS(Tabla7[Monto],Tabla7[Moneda],$N$5,Tabla7[Mes],L$12,Tabla7[Cuenta asociada],$D30)</f>
        <v>8891</v>
      </c>
      <c r="M30" s="57">
        <f ca="1">SUMIFS(Tabla7[Monto],Tabla7[Moneda],$N$5,Tabla7[Mes],M$12,Tabla7[Cuenta asociada],$D30)</f>
        <v>0</v>
      </c>
      <c r="N30" s="57">
        <f ca="1">SUMIFS(Tabla7[Monto],Tabla7[Moneda],$N$5,Tabla7[Mes],N$12,Tabla7[Cuenta asociada],$D30)</f>
        <v>0</v>
      </c>
      <c r="O30" s="57">
        <f ca="1">SUMIFS(Tabla7[Monto],Tabla7[Moneda],$N$5,Tabla7[Mes],O$12,Tabla7[Cuenta asociada],$D30)</f>
        <v>0</v>
      </c>
      <c r="P30" s="57">
        <f ca="1">SUMIFS(Tabla7[Monto],Tabla7[Moneda],$N$5,Tabla7[Mes],P$12,Tabla7[Cuenta asociada],$D30)</f>
        <v>0</v>
      </c>
      <c r="Q30" s="57">
        <f ca="1">SUMIFS(Tabla7[Monto],Tabla7[Moneda],$N$5,Tabla7[Mes],Q$12,Tabla7[Cuenta asociada],$D30)</f>
        <v>0</v>
      </c>
      <c r="R30" s="57">
        <f ca="1">SUMIFS(Tabla7[Monto],Tabla7[Moneda],$N$5,Tabla7[Mes],R$12,Tabla7[Cuenta asociada],$D30)</f>
        <v>0</v>
      </c>
      <c r="S30" s="40"/>
      <c r="T30" s="25"/>
      <c r="U30" s="28"/>
    </row>
    <row r="31" spans="2:21" ht="15" x14ac:dyDescent="0.2">
      <c r="B31" s="25"/>
      <c r="C31" s="21">
        <v>17</v>
      </c>
      <c r="D31" s="102" t="str">
        <f>IFERROR(INDEX(Tablas!$H$5:$H$1048576,MATCH(CONCATENATE(C14,".",$C31),Tablas!$L$5:$L$1048576,0),1),"")</f>
        <v>CTS-Compensación por tiempo de servicio</v>
      </c>
      <c r="E31" s="44">
        <f t="shared" ca="1" si="8"/>
        <v>3999</v>
      </c>
      <c r="F31" s="45">
        <f ca="1">IFERROR(E31/E14,"")</f>
        <v>5.2942344608459653E-2</v>
      </c>
      <c r="G31" s="57">
        <f ca="1">SUMIFS(Tabla7[Monto],Tabla7[Moneda],$N$5,Tabla7[Mes],G$12,Tabla7[Cuenta asociada],$D31)</f>
        <v>3999</v>
      </c>
      <c r="H31" s="57">
        <f ca="1">SUMIFS(Tabla7[Monto],Tabla7[Moneda],$N$5,Tabla7[Mes],H$12,Tabla7[Cuenta asociada],$D31)</f>
        <v>0</v>
      </c>
      <c r="I31" s="57">
        <f ca="1">SUMIFS(Tabla7[Monto],Tabla7[Moneda],$N$5,Tabla7[Mes],I$12,Tabla7[Cuenta asociada],$D31)</f>
        <v>0</v>
      </c>
      <c r="J31" s="57">
        <f ca="1">SUMIFS(Tabla7[Monto],Tabla7[Moneda],$N$5,Tabla7[Mes],J$12,Tabla7[Cuenta asociada],$D31)</f>
        <v>0</v>
      </c>
      <c r="K31" s="57">
        <f ca="1">SUMIFS(Tabla7[Monto],Tabla7[Moneda],$N$5,Tabla7[Mes],K$12,Tabla7[Cuenta asociada],$D31)</f>
        <v>0</v>
      </c>
      <c r="L31" s="57">
        <f ca="1">SUMIFS(Tabla7[Monto],Tabla7[Moneda],$N$5,Tabla7[Mes],L$12,Tabla7[Cuenta asociada],$D31)</f>
        <v>0</v>
      </c>
      <c r="M31" s="57">
        <f ca="1">SUMIFS(Tabla7[Monto],Tabla7[Moneda],$N$5,Tabla7[Mes],M$12,Tabla7[Cuenta asociada],$D31)</f>
        <v>0</v>
      </c>
      <c r="N31" s="57">
        <f ca="1">SUMIFS(Tabla7[Monto],Tabla7[Moneda],$N$5,Tabla7[Mes],N$12,Tabla7[Cuenta asociada],$D31)</f>
        <v>0</v>
      </c>
      <c r="O31" s="57">
        <f ca="1">SUMIFS(Tabla7[Monto],Tabla7[Moneda],$N$5,Tabla7[Mes],O$12,Tabla7[Cuenta asociada],$D31)</f>
        <v>0</v>
      </c>
      <c r="P31" s="57">
        <f ca="1">SUMIFS(Tabla7[Monto],Tabla7[Moneda],$N$5,Tabla7[Mes],P$12,Tabla7[Cuenta asociada],$D31)</f>
        <v>0</v>
      </c>
      <c r="Q31" s="57">
        <f ca="1">SUMIFS(Tabla7[Monto],Tabla7[Moneda],$N$5,Tabla7[Mes],Q$12,Tabla7[Cuenta asociada],$D31)</f>
        <v>0</v>
      </c>
      <c r="R31" s="57">
        <f ca="1">SUMIFS(Tabla7[Monto],Tabla7[Moneda],$N$5,Tabla7[Mes],R$12,Tabla7[Cuenta asociada],$D31)</f>
        <v>0</v>
      </c>
      <c r="S31" s="40"/>
      <c r="T31" s="25"/>
      <c r="U31" s="28"/>
    </row>
    <row r="32" spans="2:21" ht="15" x14ac:dyDescent="0.2">
      <c r="B32" s="25"/>
      <c r="C32" s="21">
        <v>18</v>
      </c>
      <c r="D32" s="102" t="str">
        <f>IFERROR(INDEX(Tablas!$H$5:$H$1048576,MATCH(CONCATENATE(C14,".",$C32),Tablas!$L$5:$L$1048576,0),1),"")</f>
        <v/>
      </c>
      <c r="E32" s="44">
        <f t="shared" ca="1" si="8"/>
        <v>0</v>
      </c>
      <c r="F32" s="45">
        <f ca="1">IFERROR(E32/E14,"")</f>
        <v>0</v>
      </c>
      <c r="G32" s="57">
        <f ca="1">SUMIFS(Tabla7[Monto],Tabla7[Moneda],$N$5,Tabla7[Mes],G$12,Tabla7[Cuenta asociada],$D32)</f>
        <v>0</v>
      </c>
      <c r="H32" s="57">
        <f ca="1">SUMIFS(Tabla7[Monto],Tabla7[Moneda],$N$5,Tabla7[Mes],H$12,Tabla7[Cuenta asociada],$D32)</f>
        <v>0</v>
      </c>
      <c r="I32" s="57">
        <f ca="1">SUMIFS(Tabla7[Monto],Tabla7[Moneda],$N$5,Tabla7[Mes],I$12,Tabla7[Cuenta asociada],$D32)</f>
        <v>0</v>
      </c>
      <c r="J32" s="57">
        <f ca="1">SUMIFS(Tabla7[Monto],Tabla7[Moneda],$N$5,Tabla7[Mes],J$12,Tabla7[Cuenta asociada],$D32)</f>
        <v>0</v>
      </c>
      <c r="K32" s="57">
        <f ca="1">SUMIFS(Tabla7[Monto],Tabla7[Moneda],$N$5,Tabla7[Mes],K$12,Tabla7[Cuenta asociada],$D32)</f>
        <v>0</v>
      </c>
      <c r="L32" s="57">
        <f ca="1">SUMIFS(Tabla7[Monto],Tabla7[Moneda],$N$5,Tabla7[Mes],L$12,Tabla7[Cuenta asociada],$D32)</f>
        <v>0</v>
      </c>
      <c r="M32" s="57">
        <f ca="1">SUMIFS(Tabla7[Monto],Tabla7[Moneda],$N$5,Tabla7[Mes],M$12,Tabla7[Cuenta asociada],$D32)</f>
        <v>0</v>
      </c>
      <c r="N32" s="57">
        <f ca="1">SUMIFS(Tabla7[Monto],Tabla7[Moneda],$N$5,Tabla7[Mes],N$12,Tabla7[Cuenta asociada],$D32)</f>
        <v>0</v>
      </c>
      <c r="O32" s="57">
        <f ca="1">SUMIFS(Tabla7[Monto],Tabla7[Moneda],$N$5,Tabla7[Mes],O$12,Tabla7[Cuenta asociada],$D32)</f>
        <v>0</v>
      </c>
      <c r="P32" s="57">
        <f ca="1">SUMIFS(Tabla7[Monto],Tabla7[Moneda],$N$5,Tabla7[Mes],P$12,Tabla7[Cuenta asociada],$D32)</f>
        <v>0</v>
      </c>
      <c r="Q32" s="57">
        <f ca="1">SUMIFS(Tabla7[Monto],Tabla7[Moneda],$N$5,Tabla7[Mes],Q$12,Tabla7[Cuenta asociada],$D32)</f>
        <v>0</v>
      </c>
      <c r="R32" s="57">
        <f ca="1">SUMIFS(Tabla7[Monto],Tabla7[Moneda],$N$5,Tabla7[Mes],R$12,Tabla7[Cuenta asociada],$D32)</f>
        <v>0</v>
      </c>
      <c r="S32" s="40"/>
      <c r="T32" s="25"/>
      <c r="U32" s="28"/>
    </row>
    <row r="33" spans="2:21" ht="15" x14ac:dyDescent="0.2">
      <c r="B33" s="25"/>
      <c r="C33" s="21">
        <v>19</v>
      </c>
      <c r="D33" s="102" t="str">
        <f>IFERROR(INDEX(Tablas!$H$5:$H$1048576,MATCH(CONCATENATE(C14,".",$C33),Tablas!$L$5:$L$1048576,0),1),"")</f>
        <v/>
      </c>
      <c r="E33" s="44">
        <f t="shared" ca="1" si="8"/>
        <v>0</v>
      </c>
      <c r="F33" s="45">
        <f ca="1">IFERROR(E33/E14,"")</f>
        <v>0</v>
      </c>
      <c r="G33" s="57">
        <f ca="1">SUMIFS(Tabla7[Monto],Tabla7[Moneda],$N$5,Tabla7[Mes],G$12,Tabla7[Cuenta asociada],$D33)</f>
        <v>0</v>
      </c>
      <c r="H33" s="57">
        <f ca="1">SUMIFS(Tabla7[Monto],Tabla7[Moneda],$N$5,Tabla7[Mes],H$12,Tabla7[Cuenta asociada],$D33)</f>
        <v>0</v>
      </c>
      <c r="I33" s="57">
        <f ca="1">SUMIFS(Tabla7[Monto],Tabla7[Moneda],$N$5,Tabla7[Mes],I$12,Tabla7[Cuenta asociada],$D33)</f>
        <v>0</v>
      </c>
      <c r="J33" s="57">
        <f ca="1">SUMIFS(Tabla7[Monto],Tabla7[Moneda],$N$5,Tabla7[Mes],J$12,Tabla7[Cuenta asociada],$D33)</f>
        <v>0</v>
      </c>
      <c r="K33" s="57">
        <f ca="1">SUMIFS(Tabla7[Monto],Tabla7[Moneda],$N$5,Tabla7[Mes],K$12,Tabla7[Cuenta asociada],$D33)</f>
        <v>0</v>
      </c>
      <c r="L33" s="57">
        <f ca="1">SUMIFS(Tabla7[Monto],Tabla7[Moneda],$N$5,Tabla7[Mes],L$12,Tabla7[Cuenta asociada],$D33)</f>
        <v>0</v>
      </c>
      <c r="M33" s="57">
        <f ca="1">SUMIFS(Tabla7[Monto],Tabla7[Moneda],$N$5,Tabla7[Mes],M$12,Tabla7[Cuenta asociada],$D33)</f>
        <v>0</v>
      </c>
      <c r="N33" s="57">
        <f ca="1">SUMIFS(Tabla7[Monto],Tabla7[Moneda],$N$5,Tabla7[Mes],N$12,Tabla7[Cuenta asociada],$D33)</f>
        <v>0</v>
      </c>
      <c r="O33" s="57">
        <f ca="1">SUMIFS(Tabla7[Monto],Tabla7[Moneda],$N$5,Tabla7[Mes],O$12,Tabla7[Cuenta asociada],$D33)</f>
        <v>0</v>
      </c>
      <c r="P33" s="57">
        <f ca="1">SUMIFS(Tabla7[Monto],Tabla7[Moneda],$N$5,Tabla7[Mes],P$12,Tabla7[Cuenta asociada],$D33)</f>
        <v>0</v>
      </c>
      <c r="Q33" s="57">
        <f ca="1">SUMIFS(Tabla7[Monto],Tabla7[Moneda],$N$5,Tabla7[Mes],Q$12,Tabla7[Cuenta asociada],$D33)</f>
        <v>0</v>
      </c>
      <c r="R33" s="57">
        <f ca="1">SUMIFS(Tabla7[Monto],Tabla7[Moneda],$N$5,Tabla7[Mes],R$12,Tabla7[Cuenta asociada],$D33)</f>
        <v>0</v>
      </c>
      <c r="S33" s="40"/>
      <c r="T33" s="25"/>
      <c r="U33" s="28"/>
    </row>
    <row r="34" spans="2:21" ht="15" x14ac:dyDescent="0.2">
      <c r="B34" s="25"/>
      <c r="C34" s="21">
        <v>20</v>
      </c>
      <c r="D34" s="102" t="str">
        <f>IFERROR(INDEX(Tablas!$H$5:$H$1048576,MATCH(CONCATENATE(C14,".",$C34),Tablas!$L$5:$L$1048576,0),1),"")</f>
        <v/>
      </c>
      <c r="E34" s="44">
        <f t="shared" ca="1" si="6"/>
        <v>0</v>
      </c>
      <c r="F34" s="45">
        <f ca="1">IFERROR(E34/E14,"")</f>
        <v>0</v>
      </c>
      <c r="G34" s="57">
        <f ca="1">SUMIFS(Tabla7[Monto],Tabla7[Moneda],$N$5,Tabla7[Mes],G$12,Tabla7[Cuenta asociada],$D34)</f>
        <v>0</v>
      </c>
      <c r="H34" s="57">
        <f ca="1">SUMIFS(Tabla7[Monto],Tabla7[Moneda],$N$5,Tabla7[Mes],H$12,Tabla7[Cuenta asociada],$D34)</f>
        <v>0</v>
      </c>
      <c r="I34" s="57">
        <f ca="1">SUMIFS(Tabla7[Monto],Tabla7[Moneda],$N$5,Tabla7[Mes],I$12,Tabla7[Cuenta asociada],$D34)</f>
        <v>0</v>
      </c>
      <c r="J34" s="57">
        <f ca="1">SUMIFS(Tabla7[Monto],Tabla7[Moneda],$N$5,Tabla7[Mes],J$12,Tabla7[Cuenta asociada],$D34)</f>
        <v>0</v>
      </c>
      <c r="K34" s="57">
        <f ca="1">SUMIFS(Tabla7[Monto],Tabla7[Moneda],$N$5,Tabla7[Mes],K$12,Tabla7[Cuenta asociada],$D34)</f>
        <v>0</v>
      </c>
      <c r="L34" s="57">
        <f ca="1">SUMIFS(Tabla7[Monto],Tabla7[Moneda],$N$5,Tabla7[Mes],L$12,Tabla7[Cuenta asociada],$D34)</f>
        <v>0</v>
      </c>
      <c r="M34" s="57">
        <f ca="1">SUMIFS(Tabla7[Monto],Tabla7[Moneda],$N$5,Tabla7[Mes],M$12,Tabla7[Cuenta asociada],$D34)</f>
        <v>0</v>
      </c>
      <c r="N34" s="57">
        <f ca="1">SUMIFS(Tabla7[Monto],Tabla7[Moneda],$N$5,Tabla7[Mes],N$12,Tabla7[Cuenta asociada],$D34)</f>
        <v>0</v>
      </c>
      <c r="O34" s="57">
        <f ca="1">SUMIFS(Tabla7[Monto],Tabla7[Moneda],$N$5,Tabla7[Mes],O$12,Tabla7[Cuenta asociada],$D34)</f>
        <v>0</v>
      </c>
      <c r="P34" s="57">
        <f ca="1">SUMIFS(Tabla7[Monto],Tabla7[Moneda],$N$5,Tabla7[Mes],P$12,Tabla7[Cuenta asociada],$D34)</f>
        <v>0</v>
      </c>
      <c r="Q34" s="57">
        <f ca="1">SUMIFS(Tabla7[Monto],Tabla7[Moneda],$N$5,Tabla7[Mes],Q$12,Tabla7[Cuenta asociada],$D34)</f>
        <v>0</v>
      </c>
      <c r="R34" s="57">
        <f ca="1">SUMIFS(Tabla7[Monto],Tabla7[Moneda],$N$5,Tabla7[Mes],R$12,Tabla7[Cuenta asociada],$D34)</f>
        <v>0</v>
      </c>
      <c r="S34" s="40"/>
      <c r="T34" s="25"/>
      <c r="U34" s="28"/>
    </row>
    <row r="35" spans="2:21" ht="15" x14ac:dyDescent="0.2">
      <c r="B35" s="25"/>
      <c r="C35" s="21">
        <v>21</v>
      </c>
      <c r="D35" s="102" t="str">
        <f>IFERROR(INDEX(Tablas!$H$5:$H$1048576,MATCH(CONCATENATE(C14,".",$C35),Tablas!$L$5:$L$1048576,0),1),"")</f>
        <v/>
      </c>
      <c r="E35" s="44">
        <f t="shared" ref="E35:E39" ca="1" si="9">SUM(G35:R35)</f>
        <v>0</v>
      </c>
      <c r="F35" s="45">
        <f ca="1">IFERROR(E35/E14,"")</f>
        <v>0</v>
      </c>
      <c r="G35" s="57">
        <f ca="1">SUMIFS(Tabla7[Monto],Tabla7[Moneda],$N$5,Tabla7[Mes],G$12,Tabla7[Cuenta asociada],$D35)</f>
        <v>0</v>
      </c>
      <c r="H35" s="57">
        <f ca="1">SUMIFS(Tabla7[Monto],Tabla7[Moneda],$N$5,Tabla7[Mes],H$12,Tabla7[Cuenta asociada],$D35)</f>
        <v>0</v>
      </c>
      <c r="I35" s="57">
        <f ca="1">SUMIFS(Tabla7[Monto],Tabla7[Moneda],$N$5,Tabla7[Mes],I$12,Tabla7[Cuenta asociada],$D35)</f>
        <v>0</v>
      </c>
      <c r="J35" s="57">
        <f ca="1">SUMIFS(Tabla7[Monto],Tabla7[Moneda],$N$5,Tabla7[Mes],J$12,Tabla7[Cuenta asociada],$D35)</f>
        <v>0</v>
      </c>
      <c r="K35" s="57">
        <f ca="1">SUMIFS(Tabla7[Monto],Tabla7[Moneda],$N$5,Tabla7[Mes],K$12,Tabla7[Cuenta asociada],$D35)</f>
        <v>0</v>
      </c>
      <c r="L35" s="57">
        <f ca="1">SUMIFS(Tabla7[Monto],Tabla7[Moneda],$N$5,Tabla7[Mes],L$12,Tabla7[Cuenta asociada],$D35)</f>
        <v>0</v>
      </c>
      <c r="M35" s="57">
        <f ca="1">SUMIFS(Tabla7[Monto],Tabla7[Moneda],$N$5,Tabla7[Mes],M$12,Tabla7[Cuenta asociada],$D35)</f>
        <v>0</v>
      </c>
      <c r="N35" s="57">
        <f ca="1">SUMIFS(Tabla7[Monto],Tabla7[Moneda],$N$5,Tabla7[Mes],N$12,Tabla7[Cuenta asociada],$D35)</f>
        <v>0</v>
      </c>
      <c r="O35" s="57">
        <f ca="1">SUMIFS(Tabla7[Monto],Tabla7[Moneda],$N$5,Tabla7[Mes],O$12,Tabla7[Cuenta asociada],$D35)</f>
        <v>0</v>
      </c>
      <c r="P35" s="57">
        <f ca="1">SUMIFS(Tabla7[Monto],Tabla7[Moneda],$N$5,Tabla7[Mes],P$12,Tabla7[Cuenta asociada],$D35)</f>
        <v>0</v>
      </c>
      <c r="Q35" s="57">
        <f ca="1">SUMIFS(Tabla7[Monto],Tabla7[Moneda],$N$5,Tabla7[Mes],Q$12,Tabla7[Cuenta asociada],$D35)</f>
        <v>0</v>
      </c>
      <c r="R35" s="57">
        <f ca="1">SUMIFS(Tabla7[Monto],Tabla7[Moneda],$N$5,Tabla7[Mes],R$12,Tabla7[Cuenta asociada],$D35)</f>
        <v>0</v>
      </c>
      <c r="S35" s="40"/>
      <c r="T35" s="25"/>
      <c r="U35" s="28"/>
    </row>
    <row r="36" spans="2:21" ht="15" x14ac:dyDescent="0.2">
      <c r="B36" s="25"/>
      <c r="C36" s="21">
        <v>22</v>
      </c>
      <c r="D36" s="102" t="str">
        <f>IFERROR(INDEX(Tablas!$H$5:$H$1048576,MATCH(CONCATENATE(C14,".",$C36),Tablas!$L$5:$L$1048576,0),1),"")</f>
        <v/>
      </c>
      <c r="E36" s="44">
        <f t="shared" ca="1" si="9"/>
        <v>0</v>
      </c>
      <c r="F36" s="45">
        <f ca="1">IFERROR(E36/E14,"")</f>
        <v>0</v>
      </c>
      <c r="G36" s="57">
        <f ca="1">SUMIFS(Tabla7[Monto],Tabla7[Moneda],$N$5,Tabla7[Mes],G$12,Tabla7[Cuenta asociada],$D36)</f>
        <v>0</v>
      </c>
      <c r="H36" s="57">
        <f ca="1">SUMIFS(Tabla7[Monto],Tabla7[Moneda],$N$5,Tabla7[Mes],H$12,Tabla7[Cuenta asociada],$D36)</f>
        <v>0</v>
      </c>
      <c r="I36" s="57">
        <f ca="1">SUMIFS(Tabla7[Monto],Tabla7[Moneda],$N$5,Tabla7[Mes],I$12,Tabla7[Cuenta asociada],$D36)</f>
        <v>0</v>
      </c>
      <c r="J36" s="57">
        <f ca="1">SUMIFS(Tabla7[Monto],Tabla7[Moneda],$N$5,Tabla7[Mes],J$12,Tabla7[Cuenta asociada],$D36)</f>
        <v>0</v>
      </c>
      <c r="K36" s="57">
        <f ca="1">SUMIFS(Tabla7[Monto],Tabla7[Moneda],$N$5,Tabla7[Mes],K$12,Tabla7[Cuenta asociada],$D36)</f>
        <v>0</v>
      </c>
      <c r="L36" s="57">
        <f ca="1">SUMIFS(Tabla7[Monto],Tabla7[Moneda],$N$5,Tabla7[Mes],L$12,Tabla7[Cuenta asociada],$D36)</f>
        <v>0</v>
      </c>
      <c r="M36" s="57">
        <f ca="1">SUMIFS(Tabla7[Monto],Tabla7[Moneda],$N$5,Tabla7[Mes],M$12,Tabla7[Cuenta asociada],$D36)</f>
        <v>0</v>
      </c>
      <c r="N36" s="57">
        <f ca="1">SUMIFS(Tabla7[Monto],Tabla7[Moneda],$N$5,Tabla7[Mes],N$12,Tabla7[Cuenta asociada],$D36)</f>
        <v>0</v>
      </c>
      <c r="O36" s="57">
        <f ca="1">SUMIFS(Tabla7[Monto],Tabla7[Moneda],$N$5,Tabla7[Mes],O$12,Tabla7[Cuenta asociada],$D36)</f>
        <v>0</v>
      </c>
      <c r="P36" s="57">
        <f ca="1">SUMIFS(Tabla7[Monto],Tabla7[Moneda],$N$5,Tabla7[Mes],P$12,Tabla7[Cuenta asociada],$D36)</f>
        <v>0</v>
      </c>
      <c r="Q36" s="57">
        <f ca="1">SUMIFS(Tabla7[Monto],Tabla7[Moneda],$N$5,Tabla7[Mes],Q$12,Tabla7[Cuenta asociada],$D36)</f>
        <v>0</v>
      </c>
      <c r="R36" s="57">
        <f ca="1">SUMIFS(Tabla7[Monto],Tabla7[Moneda],$N$5,Tabla7[Mes],R$12,Tabla7[Cuenta asociada],$D36)</f>
        <v>0</v>
      </c>
      <c r="S36" s="40"/>
      <c r="T36" s="25"/>
      <c r="U36" s="28"/>
    </row>
    <row r="37" spans="2:21" ht="15" x14ac:dyDescent="0.2">
      <c r="B37" s="25"/>
      <c r="C37" s="21">
        <v>23</v>
      </c>
      <c r="D37" s="102" t="str">
        <f>IFERROR(INDEX(Tablas!$H$5:$H$1048576,MATCH(CONCATENATE(C14,".",$C37),Tablas!$L$5:$L$1048576,0),1),"")</f>
        <v/>
      </c>
      <c r="E37" s="44">
        <f t="shared" ca="1" si="9"/>
        <v>0</v>
      </c>
      <c r="F37" s="45">
        <f ca="1">IFERROR(E37/E14,"")</f>
        <v>0</v>
      </c>
      <c r="G37" s="57">
        <f ca="1">SUMIFS(Tabla7[Monto],Tabla7[Moneda],$N$5,Tabla7[Mes],G$12,Tabla7[Cuenta asociada],$D37)</f>
        <v>0</v>
      </c>
      <c r="H37" s="57">
        <f ca="1">SUMIFS(Tabla7[Monto],Tabla7[Moneda],$N$5,Tabla7[Mes],H$12,Tabla7[Cuenta asociada],$D37)</f>
        <v>0</v>
      </c>
      <c r="I37" s="57">
        <f ca="1">SUMIFS(Tabla7[Monto],Tabla7[Moneda],$N$5,Tabla7[Mes],I$12,Tabla7[Cuenta asociada],$D37)</f>
        <v>0</v>
      </c>
      <c r="J37" s="57">
        <f ca="1">SUMIFS(Tabla7[Monto],Tabla7[Moneda],$N$5,Tabla7[Mes],J$12,Tabla7[Cuenta asociada],$D37)</f>
        <v>0</v>
      </c>
      <c r="K37" s="57">
        <f ca="1">SUMIFS(Tabla7[Monto],Tabla7[Moneda],$N$5,Tabla7[Mes],K$12,Tabla7[Cuenta asociada],$D37)</f>
        <v>0</v>
      </c>
      <c r="L37" s="57">
        <f ca="1">SUMIFS(Tabla7[Monto],Tabla7[Moneda],$N$5,Tabla7[Mes],L$12,Tabla7[Cuenta asociada],$D37)</f>
        <v>0</v>
      </c>
      <c r="M37" s="57">
        <f ca="1">SUMIFS(Tabla7[Monto],Tabla7[Moneda],$N$5,Tabla7[Mes],M$12,Tabla7[Cuenta asociada],$D37)</f>
        <v>0</v>
      </c>
      <c r="N37" s="57">
        <f ca="1">SUMIFS(Tabla7[Monto],Tabla7[Moneda],$N$5,Tabla7[Mes],N$12,Tabla7[Cuenta asociada],$D37)</f>
        <v>0</v>
      </c>
      <c r="O37" s="57">
        <f ca="1">SUMIFS(Tabla7[Monto],Tabla7[Moneda],$N$5,Tabla7[Mes],O$12,Tabla7[Cuenta asociada],$D37)</f>
        <v>0</v>
      </c>
      <c r="P37" s="57">
        <f ca="1">SUMIFS(Tabla7[Monto],Tabla7[Moneda],$N$5,Tabla7[Mes],P$12,Tabla7[Cuenta asociada],$D37)</f>
        <v>0</v>
      </c>
      <c r="Q37" s="57">
        <f ca="1">SUMIFS(Tabla7[Monto],Tabla7[Moneda],$N$5,Tabla7[Mes],Q$12,Tabla7[Cuenta asociada],$D37)</f>
        <v>0</v>
      </c>
      <c r="R37" s="57">
        <f ca="1">SUMIFS(Tabla7[Monto],Tabla7[Moneda],$N$5,Tabla7[Mes],R$12,Tabla7[Cuenta asociada],$D37)</f>
        <v>0</v>
      </c>
      <c r="S37" s="40"/>
      <c r="T37" s="25"/>
      <c r="U37" s="28"/>
    </row>
    <row r="38" spans="2:21" ht="15" x14ac:dyDescent="0.2">
      <c r="B38" s="25"/>
      <c r="C38" s="21">
        <v>24</v>
      </c>
      <c r="D38" s="102" t="str">
        <f>IFERROR(INDEX(Tablas!$H$5:$H$1048576,MATCH(CONCATENATE(C14,".",$C38),Tablas!$L$5:$L$1048576,0),1),"")</f>
        <v/>
      </c>
      <c r="E38" s="44">
        <f t="shared" ca="1" si="9"/>
        <v>0</v>
      </c>
      <c r="F38" s="45">
        <f ca="1">IFERROR(E38/E14,"")</f>
        <v>0</v>
      </c>
      <c r="G38" s="57">
        <f ca="1">SUMIFS(Tabla7[Monto],Tabla7[Moneda],$N$5,Tabla7[Mes],G$12,Tabla7[Cuenta asociada],$D38)</f>
        <v>0</v>
      </c>
      <c r="H38" s="57">
        <f ca="1">SUMIFS(Tabla7[Monto],Tabla7[Moneda],$N$5,Tabla7[Mes],H$12,Tabla7[Cuenta asociada],$D38)</f>
        <v>0</v>
      </c>
      <c r="I38" s="57">
        <f ca="1">SUMIFS(Tabla7[Monto],Tabla7[Moneda],$N$5,Tabla7[Mes],I$12,Tabla7[Cuenta asociada],$D38)</f>
        <v>0</v>
      </c>
      <c r="J38" s="57">
        <f ca="1">SUMIFS(Tabla7[Monto],Tabla7[Moneda],$N$5,Tabla7[Mes],J$12,Tabla7[Cuenta asociada],$D38)</f>
        <v>0</v>
      </c>
      <c r="K38" s="57">
        <f ca="1">SUMIFS(Tabla7[Monto],Tabla7[Moneda],$N$5,Tabla7[Mes],K$12,Tabla7[Cuenta asociada],$D38)</f>
        <v>0</v>
      </c>
      <c r="L38" s="57">
        <f ca="1">SUMIFS(Tabla7[Monto],Tabla7[Moneda],$N$5,Tabla7[Mes],L$12,Tabla7[Cuenta asociada],$D38)</f>
        <v>0</v>
      </c>
      <c r="M38" s="57">
        <f ca="1">SUMIFS(Tabla7[Monto],Tabla7[Moneda],$N$5,Tabla7[Mes],M$12,Tabla7[Cuenta asociada],$D38)</f>
        <v>0</v>
      </c>
      <c r="N38" s="57">
        <f ca="1">SUMIFS(Tabla7[Monto],Tabla7[Moneda],$N$5,Tabla7[Mes],N$12,Tabla7[Cuenta asociada],$D38)</f>
        <v>0</v>
      </c>
      <c r="O38" s="57">
        <f ca="1">SUMIFS(Tabla7[Monto],Tabla7[Moneda],$N$5,Tabla7[Mes],O$12,Tabla7[Cuenta asociada],$D38)</f>
        <v>0</v>
      </c>
      <c r="P38" s="57">
        <f ca="1">SUMIFS(Tabla7[Monto],Tabla7[Moneda],$N$5,Tabla7[Mes],P$12,Tabla7[Cuenta asociada],$D38)</f>
        <v>0</v>
      </c>
      <c r="Q38" s="57">
        <f ca="1">SUMIFS(Tabla7[Monto],Tabla7[Moneda],$N$5,Tabla7[Mes],Q$12,Tabla7[Cuenta asociada],$D38)</f>
        <v>0</v>
      </c>
      <c r="R38" s="57">
        <f ca="1">SUMIFS(Tabla7[Monto],Tabla7[Moneda],$N$5,Tabla7[Mes],R$12,Tabla7[Cuenta asociada],$D38)</f>
        <v>0</v>
      </c>
      <c r="S38" s="40"/>
      <c r="T38" s="25"/>
      <c r="U38" s="28"/>
    </row>
    <row r="39" spans="2:21" ht="15" x14ac:dyDescent="0.2">
      <c r="B39" s="25"/>
      <c r="C39" s="21">
        <v>25</v>
      </c>
      <c r="D39" s="102" t="str">
        <f>IFERROR(INDEX(Tablas!$H$5:$H$1048576,MATCH(CONCATENATE(C14,".",$C39),Tablas!$L$5:$L$1048576,0),1),"")</f>
        <v/>
      </c>
      <c r="E39" s="44">
        <f t="shared" ca="1" si="9"/>
        <v>0</v>
      </c>
      <c r="F39" s="45">
        <f ca="1">IFERROR(E39/E14,"")</f>
        <v>0</v>
      </c>
      <c r="G39" s="57">
        <f ca="1">SUMIFS(Tabla7[Monto],Tabla7[Moneda],$N$5,Tabla7[Mes],G$12,Tabla7[Cuenta asociada],$D39)</f>
        <v>0</v>
      </c>
      <c r="H39" s="57">
        <f ca="1">SUMIFS(Tabla7[Monto],Tabla7[Moneda],$N$5,Tabla7[Mes],H$12,Tabla7[Cuenta asociada],$D39)</f>
        <v>0</v>
      </c>
      <c r="I39" s="57">
        <f ca="1">SUMIFS(Tabla7[Monto],Tabla7[Moneda],$N$5,Tabla7[Mes],I$12,Tabla7[Cuenta asociada],$D39)</f>
        <v>0</v>
      </c>
      <c r="J39" s="57">
        <f ca="1">SUMIFS(Tabla7[Monto],Tabla7[Moneda],$N$5,Tabla7[Mes],J$12,Tabla7[Cuenta asociada],$D39)</f>
        <v>0</v>
      </c>
      <c r="K39" s="57">
        <f ca="1">SUMIFS(Tabla7[Monto],Tabla7[Moneda],$N$5,Tabla7[Mes],K$12,Tabla7[Cuenta asociada],$D39)</f>
        <v>0</v>
      </c>
      <c r="L39" s="57">
        <f ca="1">SUMIFS(Tabla7[Monto],Tabla7[Moneda],$N$5,Tabla7[Mes],L$12,Tabla7[Cuenta asociada],$D39)</f>
        <v>0</v>
      </c>
      <c r="M39" s="57">
        <f ca="1">SUMIFS(Tabla7[Monto],Tabla7[Moneda],$N$5,Tabla7[Mes],M$12,Tabla7[Cuenta asociada],$D39)</f>
        <v>0</v>
      </c>
      <c r="N39" s="57">
        <f ca="1">SUMIFS(Tabla7[Monto],Tabla7[Moneda],$N$5,Tabla7[Mes],N$12,Tabla7[Cuenta asociada],$D39)</f>
        <v>0</v>
      </c>
      <c r="O39" s="57">
        <f ca="1">SUMIFS(Tabla7[Monto],Tabla7[Moneda],$N$5,Tabla7[Mes],O$12,Tabla7[Cuenta asociada],$D39)</f>
        <v>0</v>
      </c>
      <c r="P39" s="57">
        <f ca="1">SUMIFS(Tabla7[Monto],Tabla7[Moneda],$N$5,Tabla7[Mes],P$12,Tabla7[Cuenta asociada],$D39)</f>
        <v>0</v>
      </c>
      <c r="Q39" s="57">
        <f ca="1">SUMIFS(Tabla7[Monto],Tabla7[Moneda],$N$5,Tabla7[Mes],Q$12,Tabla7[Cuenta asociada],$D39)</f>
        <v>0</v>
      </c>
      <c r="R39" s="57">
        <f ca="1">SUMIFS(Tabla7[Monto],Tabla7[Moneda],$N$5,Tabla7[Mes],R$12,Tabla7[Cuenta asociada],$D39)</f>
        <v>0</v>
      </c>
      <c r="S39" s="40"/>
      <c r="T39" s="25"/>
      <c r="U39" s="28"/>
    </row>
    <row r="40" spans="2:21" ht="15" x14ac:dyDescent="0.2">
      <c r="B40" s="25"/>
      <c r="C40" s="21">
        <v>26</v>
      </c>
      <c r="D40" s="102" t="str">
        <f>IFERROR(INDEX(Tablas!$H$5:$H$1048576,MATCH(CONCATENATE(C14,".",$C40),Tablas!$L$5:$L$1048576,0),1),"")</f>
        <v/>
      </c>
      <c r="E40" s="44">
        <f t="shared" ca="1" si="6"/>
        <v>0</v>
      </c>
      <c r="F40" s="45">
        <f ca="1">IFERROR(E40/E14,"")</f>
        <v>0</v>
      </c>
      <c r="G40" s="57">
        <f ca="1">SUMIFS(Tabla7[Monto],Tabla7[Moneda],$N$5,Tabla7[Mes],G$12,Tabla7[Cuenta asociada],$D40)</f>
        <v>0</v>
      </c>
      <c r="H40" s="57">
        <f ca="1">SUMIFS(Tabla7[Monto],Tabla7[Moneda],$N$5,Tabla7[Mes],H$12,Tabla7[Cuenta asociada],$D40)</f>
        <v>0</v>
      </c>
      <c r="I40" s="57">
        <f ca="1">SUMIFS(Tabla7[Monto],Tabla7[Moneda],$N$5,Tabla7[Mes],I$12,Tabla7[Cuenta asociada],$D40)</f>
        <v>0</v>
      </c>
      <c r="J40" s="57">
        <f ca="1">SUMIFS(Tabla7[Monto],Tabla7[Moneda],$N$5,Tabla7[Mes],J$12,Tabla7[Cuenta asociada],$D40)</f>
        <v>0</v>
      </c>
      <c r="K40" s="57">
        <f ca="1">SUMIFS(Tabla7[Monto],Tabla7[Moneda],$N$5,Tabla7[Mes],K$12,Tabla7[Cuenta asociada],$D40)</f>
        <v>0</v>
      </c>
      <c r="L40" s="57">
        <f ca="1">SUMIFS(Tabla7[Monto],Tabla7[Moneda],$N$5,Tabla7[Mes],L$12,Tabla7[Cuenta asociada],$D40)</f>
        <v>0</v>
      </c>
      <c r="M40" s="57">
        <f ca="1">SUMIFS(Tabla7[Monto],Tabla7[Moneda],$N$5,Tabla7[Mes],M$12,Tabla7[Cuenta asociada],$D40)</f>
        <v>0</v>
      </c>
      <c r="N40" s="57">
        <f ca="1">SUMIFS(Tabla7[Monto],Tabla7[Moneda],$N$5,Tabla7[Mes],N$12,Tabla7[Cuenta asociada],$D40)</f>
        <v>0</v>
      </c>
      <c r="O40" s="57">
        <f ca="1">SUMIFS(Tabla7[Monto],Tabla7[Moneda],$N$5,Tabla7[Mes],O$12,Tabla7[Cuenta asociada],$D40)</f>
        <v>0</v>
      </c>
      <c r="P40" s="57">
        <f ca="1">SUMIFS(Tabla7[Monto],Tabla7[Moneda],$N$5,Tabla7[Mes],P$12,Tabla7[Cuenta asociada],$D40)</f>
        <v>0</v>
      </c>
      <c r="Q40" s="57">
        <f ca="1">SUMIFS(Tabla7[Monto],Tabla7[Moneda],$N$5,Tabla7[Mes],Q$12,Tabla7[Cuenta asociada],$D40)</f>
        <v>0</v>
      </c>
      <c r="R40" s="57">
        <f ca="1">SUMIFS(Tabla7[Monto],Tabla7[Moneda],$N$5,Tabla7[Mes],R$12,Tabla7[Cuenta asociada],$D40)</f>
        <v>0</v>
      </c>
      <c r="S40" s="40"/>
      <c r="T40" s="25"/>
      <c r="U40" s="28"/>
    </row>
    <row r="41" spans="2:21" ht="15" x14ac:dyDescent="0.2">
      <c r="B41" s="25"/>
      <c r="C41" s="21">
        <v>27</v>
      </c>
      <c r="D41" s="102" t="str">
        <f>IFERROR(INDEX(Tablas!$H$5:$H$1048576,MATCH(CONCATENATE(C14,".",$C41),Tablas!$L$5:$L$1048576,0),1),"")</f>
        <v/>
      </c>
      <c r="E41" s="44">
        <f t="shared" ca="1" si="5"/>
        <v>0</v>
      </c>
      <c r="F41" s="45">
        <f ca="1">IFERROR(E41/E14,"")</f>
        <v>0</v>
      </c>
      <c r="G41" s="57">
        <f ca="1">SUMIFS(Tabla7[Monto],Tabla7[Moneda],$N$5,Tabla7[Mes],G$12,Tabla7[Cuenta asociada],$D41)</f>
        <v>0</v>
      </c>
      <c r="H41" s="57">
        <f ca="1">SUMIFS(Tabla7[Monto],Tabla7[Moneda],$N$5,Tabla7[Mes],H$12,Tabla7[Cuenta asociada],$D41)</f>
        <v>0</v>
      </c>
      <c r="I41" s="57">
        <f ca="1">SUMIFS(Tabla7[Monto],Tabla7[Moneda],$N$5,Tabla7[Mes],I$12,Tabla7[Cuenta asociada],$D41)</f>
        <v>0</v>
      </c>
      <c r="J41" s="57">
        <f ca="1">SUMIFS(Tabla7[Monto],Tabla7[Moneda],$N$5,Tabla7[Mes],J$12,Tabla7[Cuenta asociada],$D41)</f>
        <v>0</v>
      </c>
      <c r="K41" s="57">
        <f ca="1">SUMIFS(Tabla7[Monto],Tabla7[Moneda],$N$5,Tabla7[Mes],K$12,Tabla7[Cuenta asociada],$D41)</f>
        <v>0</v>
      </c>
      <c r="L41" s="57">
        <f ca="1">SUMIFS(Tabla7[Monto],Tabla7[Moneda],$N$5,Tabla7[Mes],L$12,Tabla7[Cuenta asociada],$D41)</f>
        <v>0</v>
      </c>
      <c r="M41" s="57">
        <f ca="1">SUMIFS(Tabla7[Monto],Tabla7[Moneda],$N$5,Tabla7[Mes],M$12,Tabla7[Cuenta asociada],$D41)</f>
        <v>0</v>
      </c>
      <c r="N41" s="57">
        <f ca="1">SUMIFS(Tabla7[Monto],Tabla7[Moneda],$N$5,Tabla7[Mes],N$12,Tabla7[Cuenta asociada],$D41)</f>
        <v>0</v>
      </c>
      <c r="O41" s="57">
        <f ca="1">SUMIFS(Tabla7[Monto],Tabla7[Moneda],$N$5,Tabla7[Mes],O$12,Tabla7[Cuenta asociada],$D41)</f>
        <v>0</v>
      </c>
      <c r="P41" s="57">
        <f ca="1">SUMIFS(Tabla7[Monto],Tabla7[Moneda],$N$5,Tabla7[Mes],P$12,Tabla7[Cuenta asociada],$D41)</f>
        <v>0</v>
      </c>
      <c r="Q41" s="57">
        <f ca="1">SUMIFS(Tabla7[Monto],Tabla7[Moneda],$N$5,Tabla7[Mes],Q$12,Tabla7[Cuenta asociada],$D41)</f>
        <v>0</v>
      </c>
      <c r="R41" s="57">
        <f ca="1">SUMIFS(Tabla7[Monto],Tabla7[Moneda],$N$5,Tabla7[Mes],R$12,Tabla7[Cuenta asociada],$D41)</f>
        <v>0</v>
      </c>
      <c r="S41" s="40"/>
      <c r="T41" s="25"/>
      <c r="U41" s="28"/>
    </row>
    <row r="42" spans="2:21" ht="15" x14ac:dyDescent="0.2">
      <c r="B42" s="25"/>
      <c r="C42" s="21">
        <v>28</v>
      </c>
      <c r="D42" s="102" t="str">
        <f>IFERROR(INDEX(Tablas!$H$5:$H$1048576,MATCH(CONCATENATE(C14,".",$C42),Tablas!$L$5:$L$1048576,0),1),"")</f>
        <v/>
      </c>
      <c r="E42" s="44">
        <f t="shared" ca="1" si="5"/>
        <v>0</v>
      </c>
      <c r="F42" s="45">
        <f ca="1">IFERROR(E42/E14,"")</f>
        <v>0</v>
      </c>
      <c r="G42" s="57">
        <f ca="1">SUMIFS(Tabla7[Monto],Tabla7[Moneda],$N$5,Tabla7[Mes],G$12,Tabla7[Cuenta asociada],$D42)</f>
        <v>0</v>
      </c>
      <c r="H42" s="57">
        <f ca="1">SUMIFS(Tabla7[Monto],Tabla7[Moneda],$N$5,Tabla7[Mes],H$12,Tabla7[Cuenta asociada],$D42)</f>
        <v>0</v>
      </c>
      <c r="I42" s="57">
        <f ca="1">SUMIFS(Tabla7[Monto],Tabla7[Moneda],$N$5,Tabla7[Mes],I$12,Tabla7[Cuenta asociada],$D42)</f>
        <v>0</v>
      </c>
      <c r="J42" s="57">
        <f ca="1">SUMIFS(Tabla7[Monto],Tabla7[Moneda],$N$5,Tabla7[Mes],J$12,Tabla7[Cuenta asociada],$D42)</f>
        <v>0</v>
      </c>
      <c r="K42" s="57">
        <f ca="1">SUMIFS(Tabla7[Monto],Tabla7[Moneda],$N$5,Tabla7[Mes],K$12,Tabla7[Cuenta asociada],$D42)</f>
        <v>0</v>
      </c>
      <c r="L42" s="57">
        <f ca="1">SUMIFS(Tabla7[Monto],Tabla7[Moneda],$N$5,Tabla7[Mes],L$12,Tabla7[Cuenta asociada],$D42)</f>
        <v>0</v>
      </c>
      <c r="M42" s="57">
        <f ca="1">SUMIFS(Tabla7[Monto],Tabla7[Moneda],$N$5,Tabla7[Mes],M$12,Tabla7[Cuenta asociada],$D42)</f>
        <v>0</v>
      </c>
      <c r="N42" s="57">
        <f ca="1">SUMIFS(Tabla7[Monto],Tabla7[Moneda],$N$5,Tabla7[Mes],N$12,Tabla7[Cuenta asociada],$D42)</f>
        <v>0</v>
      </c>
      <c r="O42" s="57">
        <f ca="1">SUMIFS(Tabla7[Monto],Tabla7[Moneda],$N$5,Tabla7[Mes],O$12,Tabla7[Cuenta asociada],$D42)</f>
        <v>0</v>
      </c>
      <c r="P42" s="57">
        <f ca="1">SUMIFS(Tabla7[Monto],Tabla7[Moneda],$N$5,Tabla7[Mes],P$12,Tabla7[Cuenta asociada],$D42)</f>
        <v>0</v>
      </c>
      <c r="Q42" s="57">
        <f ca="1">SUMIFS(Tabla7[Monto],Tabla7[Moneda],$N$5,Tabla7[Mes],Q$12,Tabla7[Cuenta asociada],$D42)</f>
        <v>0</v>
      </c>
      <c r="R42" s="57">
        <f ca="1">SUMIFS(Tabla7[Monto],Tabla7[Moneda],$N$5,Tabla7[Mes],R$12,Tabla7[Cuenta asociada],$D42)</f>
        <v>0</v>
      </c>
      <c r="S42" s="40"/>
      <c r="T42" s="25"/>
      <c r="U42" s="28"/>
    </row>
    <row r="43" spans="2:21" ht="15" x14ac:dyDescent="0.2">
      <c r="B43" s="25"/>
      <c r="C43" s="21">
        <v>29</v>
      </c>
      <c r="D43" s="102" t="str">
        <f>IFERROR(INDEX(Tablas!$H$5:$H$1048576,MATCH(CONCATENATE(C14,".",$C43),Tablas!$L$5:$L$1048576,0),1),"")</f>
        <v/>
      </c>
      <c r="E43" s="44">
        <f t="shared" ca="1" si="5"/>
        <v>0</v>
      </c>
      <c r="F43" s="45">
        <f ca="1">IFERROR(E43/E14,"")</f>
        <v>0</v>
      </c>
      <c r="G43" s="57">
        <f ca="1">SUMIFS(Tabla7[Monto],Tabla7[Moneda],$N$5,Tabla7[Mes],G$12,Tabla7[Cuenta asociada],$D43)</f>
        <v>0</v>
      </c>
      <c r="H43" s="57">
        <f ca="1">SUMIFS(Tabla7[Monto],Tabla7[Moneda],$N$5,Tabla7[Mes],H$12,Tabla7[Cuenta asociada],$D43)</f>
        <v>0</v>
      </c>
      <c r="I43" s="57">
        <f ca="1">SUMIFS(Tabla7[Monto],Tabla7[Moneda],$N$5,Tabla7[Mes],I$12,Tabla7[Cuenta asociada],$D43)</f>
        <v>0</v>
      </c>
      <c r="J43" s="57">
        <f ca="1">SUMIFS(Tabla7[Monto],Tabla7[Moneda],$N$5,Tabla7[Mes],J$12,Tabla7[Cuenta asociada],$D43)</f>
        <v>0</v>
      </c>
      <c r="K43" s="57">
        <f ca="1">SUMIFS(Tabla7[Monto],Tabla7[Moneda],$N$5,Tabla7[Mes],K$12,Tabla7[Cuenta asociada],$D43)</f>
        <v>0</v>
      </c>
      <c r="L43" s="57">
        <f ca="1">SUMIFS(Tabla7[Monto],Tabla7[Moneda],$N$5,Tabla7[Mes],L$12,Tabla7[Cuenta asociada],$D43)</f>
        <v>0</v>
      </c>
      <c r="M43" s="57">
        <f ca="1">SUMIFS(Tabla7[Monto],Tabla7[Moneda],$N$5,Tabla7[Mes],M$12,Tabla7[Cuenta asociada],$D43)</f>
        <v>0</v>
      </c>
      <c r="N43" s="57">
        <f ca="1">SUMIFS(Tabla7[Monto],Tabla7[Moneda],$N$5,Tabla7[Mes],N$12,Tabla7[Cuenta asociada],$D43)</f>
        <v>0</v>
      </c>
      <c r="O43" s="57">
        <f ca="1">SUMIFS(Tabla7[Monto],Tabla7[Moneda],$N$5,Tabla7[Mes],O$12,Tabla7[Cuenta asociada],$D43)</f>
        <v>0</v>
      </c>
      <c r="P43" s="57">
        <f ca="1">SUMIFS(Tabla7[Monto],Tabla7[Moneda],$N$5,Tabla7[Mes],P$12,Tabla7[Cuenta asociada],$D43)</f>
        <v>0</v>
      </c>
      <c r="Q43" s="57">
        <f ca="1">SUMIFS(Tabla7[Monto],Tabla7[Moneda],$N$5,Tabla7[Mes],Q$12,Tabla7[Cuenta asociada],$D43)</f>
        <v>0</v>
      </c>
      <c r="R43" s="57">
        <f ca="1">SUMIFS(Tabla7[Monto],Tabla7[Moneda],$N$5,Tabla7[Mes],R$12,Tabla7[Cuenta asociada],$D43)</f>
        <v>0</v>
      </c>
      <c r="S43" s="40"/>
      <c r="T43" s="25"/>
      <c r="U43" s="28"/>
    </row>
    <row r="44" spans="2:21" ht="15" x14ac:dyDescent="0.2">
      <c r="B44" s="25"/>
      <c r="C44" s="21">
        <v>30</v>
      </c>
      <c r="D44" s="102" t="str">
        <f>IFERROR(INDEX(Tablas!$H$5:$H$1048576,MATCH(CONCATENATE(C14,".",$C44),Tablas!$L$5:$L$1048576,0),1),"")</f>
        <v/>
      </c>
      <c r="E44" s="44">
        <f t="shared" ca="1" si="5"/>
        <v>0</v>
      </c>
      <c r="F44" s="45">
        <f ca="1">IFERROR(E44/E14,"")</f>
        <v>0</v>
      </c>
      <c r="G44" s="57">
        <f ca="1">SUMIFS(Tabla7[Monto],Tabla7[Moneda],$N$5,Tabla7[Mes],G$12,Tabla7[Cuenta asociada],$D44)</f>
        <v>0</v>
      </c>
      <c r="H44" s="57">
        <f ca="1">SUMIFS(Tabla7[Monto],Tabla7[Moneda],$N$5,Tabla7[Mes],H$12,Tabla7[Cuenta asociada],$D44)</f>
        <v>0</v>
      </c>
      <c r="I44" s="57">
        <f ca="1">SUMIFS(Tabla7[Monto],Tabla7[Moneda],$N$5,Tabla7[Mes],I$12,Tabla7[Cuenta asociada],$D44)</f>
        <v>0</v>
      </c>
      <c r="J44" s="57">
        <f ca="1">SUMIFS(Tabla7[Monto],Tabla7[Moneda],$N$5,Tabla7[Mes],J$12,Tabla7[Cuenta asociada],$D44)</f>
        <v>0</v>
      </c>
      <c r="K44" s="57">
        <f ca="1">SUMIFS(Tabla7[Monto],Tabla7[Moneda],$N$5,Tabla7[Mes],K$12,Tabla7[Cuenta asociada],$D44)</f>
        <v>0</v>
      </c>
      <c r="L44" s="57">
        <f ca="1">SUMIFS(Tabla7[Monto],Tabla7[Moneda],$N$5,Tabla7[Mes],L$12,Tabla7[Cuenta asociada],$D44)</f>
        <v>0</v>
      </c>
      <c r="M44" s="57">
        <f ca="1">SUMIFS(Tabla7[Monto],Tabla7[Moneda],$N$5,Tabla7[Mes],M$12,Tabla7[Cuenta asociada],$D44)</f>
        <v>0</v>
      </c>
      <c r="N44" s="57">
        <f ca="1">SUMIFS(Tabla7[Monto],Tabla7[Moneda],$N$5,Tabla7[Mes],N$12,Tabla7[Cuenta asociada],$D44)</f>
        <v>0</v>
      </c>
      <c r="O44" s="57">
        <f ca="1">SUMIFS(Tabla7[Monto],Tabla7[Moneda],$N$5,Tabla7[Mes],O$12,Tabla7[Cuenta asociada],$D44)</f>
        <v>0</v>
      </c>
      <c r="P44" s="57">
        <f ca="1">SUMIFS(Tabla7[Monto],Tabla7[Moneda],$N$5,Tabla7[Mes],P$12,Tabla7[Cuenta asociada],$D44)</f>
        <v>0</v>
      </c>
      <c r="Q44" s="57">
        <f ca="1">SUMIFS(Tabla7[Monto],Tabla7[Moneda],$N$5,Tabla7[Mes],Q$12,Tabla7[Cuenta asociada],$D44)</f>
        <v>0</v>
      </c>
      <c r="R44" s="57">
        <f ca="1">SUMIFS(Tabla7[Monto],Tabla7[Moneda],$N$5,Tabla7[Mes],R$12,Tabla7[Cuenta asociada],$D44)</f>
        <v>0</v>
      </c>
      <c r="S44" s="40"/>
      <c r="T44" s="25"/>
      <c r="U44" s="28"/>
    </row>
    <row r="45" spans="2:21" ht="20.25" x14ac:dyDescent="0.2">
      <c r="B45" s="25"/>
      <c r="C45" s="21"/>
      <c r="D45" s="103"/>
      <c r="E45" s="53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0"/>
      <c r="T45" s="25"/>
      <c r="U45" s="28"/>
    </row>
    <row r="46" spans="2:21" ht="17.100000000000001" customHeight="1" x14ac:dyDescent="0.2">
      <c r="B46" s="25"/>
      <c r="C46" s="21">
        <f>+C14+1</f>
        <v>2</v>
      </c>
      <c r="D46" s="101" t="s">
        <v>73</v>
      </c>
      <c r="E46" s="54">
        <f ca="1">SUM(E47:E76)</f>
        <v>93214</v>
      </c>
      <c r="F46" s="55">
        <f ca="1">IFERROR(E46/$E$207,0)</f>
        <v>0.33334883005696836</v>
      </c>
      <c r="G46" s="56">
        <f t="shared" ref="G46:R46" ca="1" si="10">SUM(G47:G76)</f>
        <v>28531</v>
      </c>
      <c r="H46" s="56">
        <f t="shared" ca="1" si="10"/>
        <v>17997</v>
      </c>
      <c r="I46" s="56">
        <f t="shared" ca="1" si="10"/>
        <v>26283</v>
      </c>
      <c r="J46" s="56">
        <f t="shared" ca="1" si="10"/>
        <v>9620</v>
      </c>
      <c r="K46" s="56">
        <f t="shared" ca="1" si="10"/>
        <v>3114</v>
      </c>
      <c r="L46" s="56">
        <f t="shared" ca="1" si="10"/>
        <v>7669</v>
      </c>
      <c r="M46" s="56">
        <f t="shared" ca="1" si="10"/>
        <v>0</v>
      </c>
      <c r="N46" s="56">
        <f t="shared" ca="1" si="10"/>
        <v>0</v>
      </c>
      <c r="O46" s="56">
        <f t="shared" ca="1" si="10"/>
        <v>0</v>
      </c>
      <c r="P46" s="56">
        <f t="shared" ca="1" si="10"/>
        <v>0</v>
      </c>
      <c r="Q46" s="56">
        <f t="shared" ca="1" si="10"/>
        <v>0</v>
      </c>
      <c r="R46" s="56">
        <f t="shared" ca="1" si="10"/>
        <v>0</v>
      </c>
      <c r="S46" s="40"/>
      <c r="T46" s="25"/>
      <c r="U46" s="28"/>
    </row>
    <row r="47" spans="2:21" ht="15" x14ac:dyDescent="0.2">
      <c r="B47" s="25"/>
      <c r="C47" s="21">
        <v>1</v>
      </c>
      <c r="D47" s="102" t="str">
        <f>IFERROR(INDEX(Tablas!$H$5:$H$1048576,MATCH(CONCATENATE(C46,".",$C47),Tablas!$L$5:$L$1048576,0),1),"")</f>
        <v>Otros Fletes</v>
      </c>
      <c r="E47" s="44">
        <f t="shared" ref="E47:E76" ca="1" si="11">SUM(G47:R47)</f>
        <v>1446</v>
      </c>
      <c r="F47" s="45">
        <f ca="1">IFERROR(E47/E46,"")</f>
        <v>1.5512691226639775E-2</v>
      </c>
      <c r="G47" s="57">
        <f ca="1">SUMIFS(Tabla7[Monto],Tabla7[Moneda],$N$5,Tabla7[Mes],G$12,Tabla7[Cuenta asociada],$D47)</f>
        <v>0</v>
      </c>
      <c r="H47" s="57">
        <f ca="1">SUMIFS(Tabla7[Monto],Tabla7[Moneda],$N$5,Tabla7[Mes],H$12,Tabla7[Cuenta asociada],$D47)</f>
        <v>0</v>
      </c>
      <c r="I47" s="57">
        <f ca="1">SUMIFS(Tabla7[Monto],Tabla7[Moneda],$N$5,Tabla7[Mes],I$12,Tabla7[Cuenta asociada],$D47)</f>
        <v>1446</v>
      </c>
      <c r="J47" s="57">
        <f ca="1">SUMIFS(Tabla7[Monto],Tabla7[Moneda],$N$5,Tabla7[Mes],J$12,Tabla7[Cuenta asociada],$D47)</f>
        <v>0</v>
      </c>
      <c r="K47" s="57">
        <f ca="1">SUMIFS(Tabla7[Monto],Tabla7[Moneda],$N$5,Tabla7[Mes],K$12,Tabla7[Cuenta asociada],$D47)</f>
        <v>0</v>
      </c>
      <c r="L47" s="57">
        <f ca="1">SUMIFS(Tabla7[Monto],Tabla7[Moneda],$N$5,Tabla7[Mes],L$12,Tabla7[Cuenta asociada],$D47)</f>
        <v>0</v>
      </c>
      <c r="M47" s="57">
        <f ca="1">SUMIFS(Tabla7[Monto],Tabla7[Moneda],$N$5,Tabla7[Mes],M$12,Tabla7[Cuenta asociada],$D47)</f>
        <v>0</v>
      </c>
      <c r="N47" s="57">
        <f ca="1">SUMIFS(Tabla7[Monto],Tabla7[Moneda],$N$5,Tabla7[Mes],N$12,Tabla7[Cuenta asociada],$D47)</f>
        <v>0</v>
      </c>
      <c r="O47" s="57">
        <f ca="1">SUMIFS(Tabla7[Monto],Tabla7[Moneda],$N$5,Tabla7[Mes],O$12,Tabla7[Cuenta asociada],$D47)</f>
        <v>0</v>
      </c>
      <c r="P47" s="57">
        <f ca="1">SUMIFS(Tabla7[Monto],Tabla7[Moneda],$N$5,Tabla7[Mes],P$12,Tabla7[Cuenta asociada],$D47)</f>
        <v>0</v>
      </c>
      <c r="Q47" s="57">
        <f ca="1">SUMIFS(Tabla7[Monto],Tabla7[Moneda],$N$5,Tabla7[Mes],Q$12,Tabla7[Cuenta asociada],$D47)</f>
        <v>0</v>
      </c>
      <c r="R47" s="57">
        <f ca="1">SUMIFS(Tabla7[Monto],Tabla7[Moneda],$N$5,Tabla7[Mes],R$12,Tabla7[Cuenta asociada],$D47)</f>
        <v>0</v>
      </c>
      <c r="S47" s="40"/>
      <c r="T47" s="25"/>
      <c r="U47" s="28"/>
    </row>
    <row r="48" spans="2:21" ht="15" x14ac:dyDescent="0.2">
      <c r="B48" s="25"/>
      <c r="C48" s="21">
        <v>2</v>
      </c>
      <c r="D48" s="102" t="str">
        <f>IFERROR(INDEX(Tablas!$H$5:$H$1048576,MATCH(CONCATENATE(C46,".",$C48),Tablas!$L$5:$L$1048576,0),1),"")</f>
        <v>Estibas</v>
      </c>
      <c r="E48" s="44">
        <f t="shared" ca="1" si="11"/>
        <v>2193</v>
      </c>
      <c r="F48" s="45">
        <f ca="1">IFERROR(E48/E46,"")</f>
        <v>2.3526508893513851E-2</v>
      </c>
      <c r="G48" s="57">
        <f ca="1">SUMIFS(Tabla7[Monto],Tabla7[Moneda],$N$5,Tabla7[Mes],G$12,Tabla7[Cuenta asociada],$D48)</f>
        <v>0</v>
      </c>
      <c r="H48" s="57">
        <f ca="1">SUMIFS(Tabla7[Monto],Tabla7[Moneda],$N$5,Tabla7[Mes],H$12,Tabla7[Cuenta asociada],$D48)</f>
        <v>0</v>
      </c>
      <c r="I48" s="57">
        <f ca="1">SUMIFS(Tabla7[Monto],Tabla7[Moneda],$N$5,Tabla7[Mes],I$12,Tabla7[Cuenta asociada],$D48)</f>
        <v>2193</v>
      </c>
      <c r="J48" s="57">
        <f ca="1">SUMIFS(Tabla7[Monto],Tabla7[Moneda],$N$5,Tabla7[Mes],J$12,Tabla7[Cuenta asociada],$D48)</f>
        <v>0</v>
      </c>
      <c r="K48" s="57">
        <f ca="1">SUMIFS(Tabla7[Monto],Tabla7[Moneda],$N$5,Tabla7[Mes],K$12,Tabla7[Cuenta asociada],$D48)</f>
        <v>0</v>
      </c>
      <c r="L48" s="57">
        <f ca="1">SUMIFS(Tabla7[Monto],Tabla7[Moneda],$N$5,Tabla7[Mes],L$12,Tabla7[Cuenta asociada],$D48)</f>
        <v>0</v>
      </c>
      <c r="M48" s="57">
        <f ca="1">SUMIFS(Tabla7[Monto],Tabla7[Moneda],$N$5,Tabla7[Mes],M$12,Tabla7[Cuenta asociada],$D48)</f>
        <v>0</v>
      </c>
      <c r="N48" s="57">
        <f ca="1">SUMIFS(Tabla7[Monto],Tabla7[Moneda],$N$5,Tabla7[Mes],N$12,Tabla7[Cuenta asociada],$D48)</f>
        <v>0</v>
      </c>
      <c r="O48" s="57">
        <f ca="1">SUMIFS(Tabla7[Monto],Tabla7[Moneda],$N$5,Tabla7[Mes],O$12,Tabla7[Cuenta asociada],$D48)</f>
        <v>0</v>
      </c>
      <c r="P48" s="57">
        <f ca="1">SUMIFS(Tabla7[Monto],Tabla7[Moneda],$N$5,Tabla7[Mes],P$12,Tabla7[Cuenta asociada],$D48)</f>
        <v>0</v>
      </c>
      <c r="Q48" s="57">
        <f ca="1">SUMIFS(Tabla7[Monto],Tabla7[Moneda],$N$5,Tabla7[Mes],Q$12,Tabla7[Cuenta asociada],$D48)</f>
        <v>0</v>
      </c>
      <c r="R48" s="57">
        <f ca="1">SUMIFS(Tabla7[Monto],Tabla7[Moneda],$N$5,Tabla7[Mes],R$12,Tabla7[Cuenta asociada],$D48)</f>
        <v>0</v>
      </c>
      <c r="S48" s="40"/>
      <c r="T48" s="25"/>
      <c r="U48" s="28"/>
    </row>
    <row r="49" spans="2:21" ht="15" x14ac:dyDescent="0.2">
      <c r="B49" s="25"/>
      <c r="C49" s="21">
        <v>3</v>
      </c>
      <c r="D49" s="102" t="str">
        <f>IFERROR(INDEX(Tablas!$H$5:$H$1048576,MATCH(CONCATENATE(C46,".",$C49),Tablas!$L$5:$L$1048576,0),1),"")</f>
        <v>Flete Local</v>
      </c>
      <c r="E49" s="44">
        <f t="shared" ca="1" si="11"/>
        <v>3919</v>
      </c>
      <c r="F49" s="45">
        <f ca="1">IFERROR(E49/E46,"")</f>
        <v>4.2043040744952472E-2</v>
      </c>
      <c r="G49" s="57">
        <f ca="1">SUMIFS(Tabla7[Monto],Tabla7[Moneda],$N$5,Tabla7[Mes],G$12,Tabla7[Cuenta asociada],$D49)</f>
        <v>0</v>
      </c>
      <c r="H49" s="57">
        <f ca="1">SUMIFS(Tabla7[Monto],Tabla7[Moneda],$N$5,Tabla7[Mes],H$12,Tabla7[Cuenta asociada],$D49)</f>
        <v>0</v>
      </c>
      <c r="I49" s="57">
        <f ca="1">SUMIFS(Tabla7[Monto],Tabla7[Moneda],$N$5,Tabla7[Mes],I$12,Tabla7[Cuenta asociada],$D49)</f>
        <v>3919</v>
      </c>
      <c r="J49" s="57">
        <f ca="1">SUMIFS(Tabla7[Monto],Tabla7[Moneda],$N$5,Tabla7[Mes],J$12,Tabla7[Cuenta asociada],$D49)</f>
        <v>0</v>
      </c>
      <c r="K49" s="57">
        <f ca="1">SUMIFS(Tabla7[Monto],Tabla7[Moneda],$N$5,Tabla7[Mes],K$12,Tabla7[Cuenta asociada],$D49)</f>
        <v>0</v>
      </c>
      <c r="L49" s="57">
        <f ca="1">SUMIFS(Tabla7[Monto],Tabla7[Moneda],$N$5,Tabla7[Mes],L$12,Tabla7[Cuenta asociada],$D49)</f>
        <v>0</v>
      </c>
      <c r="M49" s="57">
        <f ca="1">SUMIFS(Tabla7[Monto],Tabla7[Moneda],$N$5,Tabla7[Mes],M$12,Tabla7[Cuenta asociada],$D49)</f>
        <v>0</v>
      </c>
      <c r="N49" s="57">
        <f ca="1">SUMIFS(Tabla7[Monto],Tabla7[Moneda],$N$5,Tabla7[Mes],N$12,Tabla7[Cuenta asociada],$D49)</f>
        <v>0</v>
      </c>
      <c r="O49" s="57">
        <f ca="1">SUMIFS(Tabla7[Monto],Tabla7[Moneda],$N$5,Tabla7[Mes],O$12,Tabla7[Cuenta asociada],$D49)</f>
        <v>0</v>
      </c>
      <c r="P49" s="57">
        <f ca="1">SUMIFS(Tabla7[Monto],Tabla7[Moneda],$N$5,Tabla7[Mes],P$12,Tabla7[Cuenta asociada],$D49)</f>
        <v>0</v>
      </c>
      <c r="Q49" s="57">
        <f ca="1">SUMIFS(Tabla7[Monto],Tabla7[Moneda],$N$5,Tabla7[Mes],Q$12,Tabla7[Cuenta asociada],$D49)</f>
        <v>0</v>
      </c>
      <c r="R49" s="57">
        <f ca="1">SUMIFS(Tabla7[Monto],Tabla7[Moneda],$N$5,Tabla7[Mes],R$12,Tabla7[Cuenta asociada],$D49)</f>
        <v>0</v>
      </c>
      <c r="S49" s="40"/>
      <c r="T49" s="25"/>
      <c r="U49" s="28"/>
    </row>
    <row r="50" spans="2:21" ht="15" x14ac:dyDescent="0.2">
      <c r="B50" s="25"/>
      <c r="C50" s="21">
        <v>4</v>
      </c>
      <c r="D50" s="102" t="str">
        <f>IFERROR(INDEX(Tablas!$H$5:$H$1048576,MATCH(CONCATENATE(C46,".",$C50),Tablas!$L$5:$L$1048576,0),1),"")</f>
        <v>Flete a Provincia</v>
      </c>
      <c r="E50" s="44">
        <f t="shared" ca="1" si="11"/>
        <v>8878</v>
      </c>
      <c r="F50" s="45">
        <f ca="1">IFERROR(E50/E46,"")</f>
        <v>9.5243203810586388E-2</v>
      </c>
      <c r="G50" s="57">
        <f ca="1">SUMIFS(Tabla7[Monto],Tabla7[Moneda],$N$5,Tabla7[Mes],G$12,Tabla7[Cuenta asociada],$D50)</f>
        <v>0</v>
      </c>
      <c r="H50" s="57">
        <f ca="1">SUMIFS(Tabla7[Monto],Tabla7[Moneda],$N$5,Tabla7[Mes],H$12,Tabla7[Cuenta asociada],$D50)</f>
        <v>0</v>
      </c>
      <c r="I50" s="57">
        <f ca="1">SUMIFS(Tabla7[Monto],Tabla7[Moneda],$N$5,Tabla7[Mes],I$12,Tabla7[Cuenta asociada],$D50)</f>
        <v>8878</v>
      </c>
      <c r="J50" s="57">
        <f ca="1">SUMIFS(Tabla7[Monto],Tabla7[Moneda],$N$5,Tabla7[Mes],J$12,Tabla7[Cuenta asociada],$D50)</f>
        <v>0</v>
      </c>
      <c r="K50" s="57">
        <f ca="1">SUMIFS(Tabla7[Monto],Tabla7[Moneda],$N$5,Tabla7[Mes],K$12,Tabla7[Cuenta asociada],$D50)</f>
        <v>0</v>
      </c>
      <c r="L50" s="57">
        <f ca="1">SUMIFS(Tabla7[Monto],Tabla7[Moneda],$N$5,Tabla7[Mes],L$12,Tabla7[Cuenta asociada],$D50)</f>
        <v>0</v>
      </c>
      <c r="M50" s="57">
        <f ca="1">SUMIFS(Tabla7[Monto],Tabla7[Moneda],$N$5,Tabla7[Mes],M$12,Tabla7[Cuenta asociada],$D50)</f>
        <v>0</v>
      </c>
      <c r="N50" s="57">
        <f ca="1">SUMIFS(Tabla7[Monto],Tabla7[Moneda],$N$5,Tabla7[Mes],N$12,Tabla7[Cuenta asociada],$D50)</f>
        <v>0</v>
      </c>
      <c r="O50" s="57">
        <f ca="1">SUMIFS(Tabla7[Monto],Tabla7[Moneda],$N$5,Tabla7[Mes],O$12,Tabla7[Cuenta asociada],$D50)</f>
        <v>0</v>
      </c>
      <c r="P50" s="57">
        <f ca="1">SUMIFS(Tabla7[Monto],Tabla7[Moneda],$N$5,Tabla7[Mes],P$12,Tabla7[Cuenta asociada],$D50)</f>
        <v>0</v>
      </c>
      <c r="Q50" s="57">
        <f ca="1">SUMIFS(Tabla7[Monto],Tabla7[Moneda],$N$5,Tabla7[Mes],Q$12,Tabla7[Cuenta asociada],$D50)</f>
        <v>0</v>
      </c>
      <c r="R50" s="57">
        <f ca="1">SUMIFS(Tabla7[Monto],Tabla7[Moneda],$N$5,Tabla7[Mes],R$12,Tabla7[Cuenta asociada],$D50)</f>
        <v>0</v>
      </c>
      <c r="S50" s="40"/>
      <c r="T50" s="25"/>
      <c r="U50" s="28"/>
    </row>
    <row r="51" spans="2:21" ht="15" x14ac:dyDescent="0.2">
      <c r="B51" s="25"/>
      <c r="C51" s="21">
        <v>5</v>
      </c>
      <c r="D51" s="102" t="str">
        <f>IFERROR(INDEX(Tablas!$H$5:$H$1048576,MATCH(CONCATENATE(C46,".",$C51),Tablas!$L$5:$L$1048576,0),1),"")</f>
        <v>Servicio de montacarga</v>
      </c>
      <c r="E51" s="44">
        <f t="shared" ca="1" si="11"/>
        <v>6150</v>
      </c>
      <c r="F51" s="45">
        <f ca="1">IFERROR(E51/E46,"")</f>
        <v>6.5977213723260458E-2</v>
      </c>
      <c r="G51" s="57">
        <f ca="1">SUMIFS(Tabla7[Monto],Tabla7[Moneda],$N$5,Tabla7[Mes],G$12,Tabla7[Cuenta asociada],$D51)</f>
        <v>0</v>
      </c>
      <c r="H51" s="57">
        <f ca="1">SUMIFS(Tabla7[Monto],Tabla7[Moneda],$N$5,Tabla7[Mes],H$12,Tabla7[Cuenta asociada],$D51)</f>
        <v>0</v>
      </c>
      <c r="I51" s="57">
        <f ca="1">SUMIFS(Tabla7[Monto],Tabla7[Moneda],$N$5,Tabla7[Mes],I$12,Tabla7[Cuenta asociada],$D51)</f>
        <v>6150</v>
      </c>
      <c r="J51" s="57">
        <f ca="1">SUMIFS(Tabla7[Monto],Tabla7[Moneda],$N$5,Tabla7[Mes],J$12,Tabla7[Cuenta asociada],$D51)</f>
        <v>0</v>
      </c>
      <c r="K51" s="57">
        <f ca="1">SUMIFS(Tabla7[Monto],Tabla7[Moneda],$N$5,Tabla7[Mes],K$12,Tabla7[Cuenta asociada],$D51)</f>
        <v>0</v>
      </c>
      <c r="L51" s="57">
        <f ca="1">SUMIFS(Tabla7[Monto],Tabla7[Moneda],$N$5,Tabla7[Mes],L$12,Tabla7[Cuenta asociada],$D51)</f>
        <v>0</v>
      </c>
      <c r="M51" s="57">
        <f ca="1">SUMIFS(Tabla7[Monto],Tabla7[Moneda],$N$5,Tabla7[Mes],M$12,Tabla7[Cuenta asociada],$D51)</f>
        <v>0</v>
      </c>
      <c r="N51" s="57">
        <f ca="1">SUMIFS(Tabla7[Monto],Tabla7[Moneda],$N$5,Tabla7[Mes],N$12,Tabla7[Cuenta asociada],$D51)</f>
        <v>0</v>
      </c>
      <c r="O51" s="57">
        <f ca="1">SUMIFS(Tabla7[Monto],Tabla7[Moneda],$N$5,Tabla7[Mes],O$12,Tabla7[Cuenta asociada],$D51)</f>
        <v>0</v>
      </c>
      <c r="P51" s="57">
        <f ca="1">SUMIFS(Tabla7[Monto],Tabla7[Moneda],$N$5,Tabla7[Mes],P$12,Tabla7[Cuenta asociada],$D51)</f>
        <v>0</v>
      </c>
      <c r="Q51" s="57">
        <f ca="1">SUMIFS(Tabla7[Monto],Tabla7[Moneda],$N$5,Tabla7[Mes],Q$12,Tabla7[Cuenta asociada],$D51)</f>
        <v>0</v>
      </c>
      <c r="R51" s="57">
        <f ca="1">SUMIFS(Tabla7[Monto],Tabla7[Moneda],$N$5,Tabla7[Mes],R$12,Tabla7[Cuenta asociada],$D51)</f>
        <v>0</v>
      </c>
      <c r="S51" s="40"/>
      <c r="T51" s="25"/>
      <c r="U51" s="28"/>
    </row>
    <row r="52" spans="2:21" ht="15" x14ac:dyDescent="0.2">
      <c r="B52" s="25"/>
      <c r="C52" s="21">
        <v>6</v>
      </c>
      <c r="D52" s="102" t="str">
        <f>IFERROR(INDEX(Tablas!$H$5:$H$1048576,MATCH(CONCATENATE(C46,".",$C52),Tablas!$L$5:$L$1048576,0),1),"")</f>
        <v>Gasto de viaje</v>
      </c>
      <c r="E52" s="44">
        <f t="shared" ca="1" si="11"/>
        <v>6839</v>
      </c>
      <c r="F52" s="45">
        <f ca="1">IFERROR(E52/E46,"")</f>
        <v>7.3368807260711905E-2</v>
      </c>
      <c r="G52" s="57">
        <f ca="1">SUMIFS(Tabla7[Monto],Tabla7[Moneda],$N$5,Tabla7[Mes],G$12,Tabla7[Cuenta asociada],$D52)</f>
        <v>6839</v>
      </c>
      <c r="H52" s="57">
        <f ca="1">SUMIFS(Tabla7[Monto],Tabla7[Moneda],$N$5,Tabla7[Mes],H$12,Tabla7[Cuenta asociada],$D52)</f>
        <v>0</v>
      </c>
      <c r="I52" s="57">
        <f ca="1">SUMIFS(Tabla7[Monto],Tabla7[Moneda],$N$5,Tabla7[Mes],I$12,Tabla7[Cuenta asociada],$D52)</f>
        <v>0</v>
      </c>
      <c r="J52" s="57">
        <f ca="1">SUMIFS(Tabla7[Monto],Tabla7[Moneda],$N$5,Tabla7[Mes],J$12,Tabla7[Cuenta asociada],$D52)</f>
        <v>0</v>
      </c>
      <c r="K52" s="57">
        <f ca="1">SUMIFS(Tabla7[Monto],Tabla7[Moneda],$N$5,Tabla7[Mes],K$12,Tabla7[Cuenta asociada],$D52)</f>
        <v>0</v>
      </c>
      <c r="L52" s="57">
        <f ca="1">SUMIFS(Tabla7[Monto],Tabla7[Moneda],$N$5,Tabla7[Mes],L$12,Tabla7[Cuenta asociada],$D52)</f>
        <v>0</v>
      </c>
      <c r="M52" s="57">
        <f ca="1">SUMIFS(Tabla7[Monto],Tabla7[Moneda],$N$5,Tabla7[Mes],M$12,Tabla7[Cuenta asociada],$D52)</f>
        <v>0</v>
      </c>
      <c r="N52" s="57">
        <f ca="1">SUMIFS(Tabla7[Monto],Tabla7[Moneda],$N$5,Tabla7[Mes],N$12,Tabla7[Cuenta asociada],$D52)</f>
        <v>0</v>
      </c>
      <c r="O52" s="57">
        <f ca="1">SUMIFS(Tabla7[Monto],Tabla7[Moneda],$N$5,Tabla7[Mes],O$12,Tabla7[Cuenta asociada],$D52)</f>
        <v>0</v>
      </c>
      <c r="P52" s="57">
        <f ca="1">SUMIFS(Tabla7[Monto],Tabla7[Moneda],$N$5,Tabla7[Mes],P$12,Tabla7[Cuenta asociada],$D52)</f>
        <v>0</v>
      </c>
      <c r="Q52" s="57">
        <f ca="1">SUMIFS(Tabla7[Monto],Tabla7[Moneda],$N$5,Tabla7[Mes],Q$12,Tabla7[Cuenta asociada],$D52)</f>
        <v>0</v>
      </c>
      <c r="R52" s="57">
        <f ca="1">SUMIFS(Tabla7[Monto],Tabla7[Moneda],$N$5,Tabla7[Mes],R$12,Tabla7[Cuenta asociada],$D52)</f>
        <v>0</v>
      </c>
      <c r="S52" s="40"/>
      <c r="T52" s="25"/>
      <c r="U52" s="28"/>
    </row>
    <row r="53" spans="2:21" ht="15" x14ac:dyDescent="0.2">
      <c r="B53" s="25"/>
      <c r="C53" s="21">
        <v>7</v>
      </c>
      <c r="D53" s="102" t="str">
        <f>IFERROR(INDEX(Tablas!$H$5:$H$1048576,MATCH(CONCATENATE(C46,".",$C53),Tablas!$L$5:$L$1048576,0),1),"")</f>
        <v>Consultorias</v>
      </c>
      <c r="E53" s="44">
        <f t="shared" ca="1" si="11"/>
        <v>8135</v>
      </c>
      <c r="F53" s="45">
        <f ca="1">IFERROR(E53/E46,"")</f>
        <v>8.7272298152638011E-2</v>
      </c>
      <c r="G53" s="57">
        <f ca="1">SUMIFS(Tabla7[Monto],Tabla7[Moneda],$N$5,Tabla7[Mes],G$12,Tabla7[Cuenta asociada],$D53)</f>
        <v>8135</v>
      </c>
      <c r="H53" s="57">
        <f ca="1">SUMIFS(Tabla7[Monto],Tabla7[Moneda],$N$5,Tabla7[Mes],H$12,Tabla7[Cuenta asociada],$D53)</f>
        <v>0</v>
      </c>
      <c r="I53" s="57">
        <f ca="1">SUMIFS(Tabla7[Monto],Tabla7[Moneda],$N$5,Tabla7[Mes],I$12,Tabla7[Cuenta asociada],$D53)</f>
        <v>0</v>
      </c>
      <c r="J53" s="57">
        <f ca="1">SUMIFS(Tabla7[Monto],Tabla7[Moneda],$N$5,Tabla7[Mes],J$12,Tabla7[Cuenta asociada],$D53)</f>
        <v>0</v>
      </c>
      <c r="K53" s="57">
        <f ca="1">SUMIFS(Tabla7[Monto],Tabla7[Moneda],$N$5,Tabla7[Mes],K$12,Tabla7[Cuenta asociada],$D53)</f>
        <v>0</v>
      </c>
      <c r="L53" s="57">
        <f ca="1">SUMIFS(Tabla7[Monto],Tabla7[Moneda],$N$5,Tabla7[Mes],L$12,Tabla7[Cuenta asociada],$D53)</f>
        <v>0</v>
      </c>
      <c r="M53" s="57">
        <f ca="1">SUMIFS(Tabla7[Monto],Tabla7[Moneda],$N$5,Tabla7[Mes],M$12,Tabla7[Cuenta asociada],$D53)</f>
        <v>0</v>
      </c>
      <c r="N53" s="57">
        <f ca="1">SUMIFS(Tabla7[Monto],Tabla7[Moneda],$N$5,Tabla7[Mes],N$12,Tabla7[Cuenta asociada],$D53)</f>
        <v>0</v>
      </c>
      <c r="O53" s="57">
        <f ca="1">SUMIFS(Tabla7[Monto],Tabla7[Moneda],$N$5,Tabla7[Mes],O$12,Tabla7[Cuenta asociada],$D53)</f>
        <v>0</v>
      </c>
      <c r="P53" s="57">
        <f ca="1">SUMIFS(Tabla7[Monto],Tabla7[Moneda],$N$5,Tabla7[Mes],P$12,Tabla7[Cuenta asociada],$D53)</f>
        <v>0</v>
      </c>
      <c r="Q53" s="57">
        <f ca="1">SUMIFS(Tabla7[Monto],Tabla7[Moneda],$N$5,Tabla7[Mes],Q$12,Tabla7[Cuenta asociada],$D53)</f>
        <v>0</v>
      </c>
      <c r="R53" s="57">
        <f ca="1">SUMIFS(Tabla7[Monto],Tabla7[Moneda],$N$5,Tabla7[Mes],R$12,Tabla7[Cuenta asociada],$D53)</f>
        <v>0</v>
      </c>
      <c r="S53" s="40"/>
      <c r="T53" s="25"/>
      <c r="U53" s="28"/>
    </row>
    <row r="54" spans="2:21" ht="15" x14ac:dyDescent="0.2">
      <c r="B54" s="25"/>
      <c r="C54" s="21">
        <v>8</v>
      </c>
      <c r="D54" s="102" t="str">
        <f>IFERROR(INDEX(Tablas!$H$5:$H$1048576,MATCH(CONCATENATE(C46,".",$C54),Tablas!$L$5:$L$1048576,0),1),"")</f>
        <v>Courier</v>
      </c>
      <c r="E54" s="44">
        <f t="shared" ca="1" si="11"/>
        <v>2455</v>
      </c>
      <c r="F54" s="45">
        <f ca="1">IFERROR(E54/E46,"")</f>
        <v>2.6337245478147059E-2</v>
      </c>
      <c r="G54" s="57">
        <f ca="1">SUMIFS(Tabla7[Monto],Tabla7[Moneda],$N$5,Tabla7[Mes],G$12,Tabla7[Cuenta asociada],$D54)</f>
        <v>0</v>
      </c>
      <c r="H54" s="57">
        <f ca="1">SUMIFS(Tabla7[Monto],Tabla7[Moneda],$N$5,Tabla7[Mes],H$12,Tabla7[Cuenta asociada],$D54)</f>
        <v>2455</v>
      </c>
      <c r="I54" s="57">
        <f ca="1">SUMIFS(Tabla7[Monto],Tabla7[Moneda],$N$5,Tabla7[Mes],I$12,Tabla7[Cuenta asociada],$D54)</f>
        <v>0</v>
      </c>
      <c r="J54" s="57">
        <f ca="1">SUMIFS(Tabla7[Monto],Tabla7[Moneda],$N$5,Tabla7[Mes],J$12,Tabla7[Cuenta asociada],$D54)</f>
        <v>0</v>
      </c>
      <c r="K54" s="57">
        <f ca="1">SUMIFS(Tabla7[Monto],Tabla7[Moneda],$N$5,Tabla7[Mes],K$12,Tabla7[Cuenta asociada],$D54)</f>
        <v>0</v>
      </c>
      <c r="L54" s="57">
        <f ca="1">SUMIFS(Tabla7[Monto],Tabla7[Moneda],$N$5,Tabla7[Mes],L$12,Tabla7[Cuenta asociada],$D54)</f>
        <v>0</v>
      </c>
      <c r="M54" s="57">
        <f ca="1">SUMIFS(Tabla7[Monto],Tabla7[Moneda],$N$5,Tabla7[Mes],M$12,Tabla7[Cuenta asociada],$D54)</f>
        <v>0</v>
      </c>
      <c r="N54" s="57">
        <f ca="1">SUMIFS(Tabla7[Monto],Tabla7[Moneda],$N$5,Tabla7[Mes],N$12,Tabla7[Cuenta asociada],$D54)</f>
        <v>0</v>
      </c>
      <c r="O54" s="57">
        <f ca="1">SUMIFS(Tabla7[Monto],Tabla7[Moneda],$N$5,Tabla7[Mes],O$12,Tabla7[Cuenta asociada],$D54)</f>
        <v>0</v>
      </c>
      <c r="P54" s="57">
        <f ca="1">SUMIFS(Tabla7[Monto],Tabla7[Moneda],$N$5,Tabla7[Mes],P$12,Tabla7[Cuenta asociada],$D54)</f>
        <v>0</v>
      </c>
      <c r="Q54" s="57">
        <f ca="1">SUMIFS(Tabla7[Monto],Tabla7[Moneda],$N$5,Tabla7[Mes],Q$12,Tabla7[Cuenta asociada],$D54)</f>
        <v>0</v>
      </c>
      <c r="R54" s="57">
        <f ca="1">SUMIFS(Tabla7[Monto],Tabla7[Moneda],$N$5,Tabla7[Mes],R$12,Tabla7[Cuenta asociada],$D54)</f>
        <v>0</v>
      </c>
      <c r="S54" s="40"/>
      <c r="T54" s="25"/>
      <c r="U54" s="28"/>
    </row>
    <row r="55" spans="2:21" ht="15" x14ac:dyDescent="0.2">
      <c r="B55" s="25"/>
      <c r="C55" s="21">
        <v>9</v>
      </c>
      <c r="D55" s="102" t="str">
        <f>IFERROR(INDEX(Tablas!$H$5:$H$1048576,MATCH(CONCATENATE(C46,".",$C55),Tablas!$L$5:$L$1048576,0),1),"")</f>
        <v>Mantenimiento / Reparaciones</v>
      </c>
      <c r="E55" s="44">
        <f t="shared" ca="1" si="11"/>
        <v>2103</v>
      </c>
      <c r="F55" s="45">
        <f ca="1">IFERROR(E55/E46,"")</f>
        <v>2.2560988692685649E-2</v>
      </c>
      <c r="G55" s="57">
        <f ca="1">SUMIFS(Tabla7[Monto],Tabla7[Moneda],$N$5,Tabla7[Mes],G$12,Tabla7[Cuenta asociada],$D55)</f>
        <v>0</v>
      </c>
      <c r="H55" s="57">
        <f ca="1">SUMIFS(Tabla7[Monto],Tabla7[Moneda],$N$5,Tabla7[Mes],H$12,Tabla7[Cuenta asociada],$D55)</f>
        <v>2103</v>
      </c>
      <c r="I55" s="57">
        <f ca="1">SUMIFS(Tabla7[Monto],Tabla7[Moneda],$N$5,Tabla7[Mes],I$12,Tabla7[Cuenta asociada],$D55)</f>
        <v>0</v>
      </c>
      <c r="J55" s="57">
        <f ca="1">SUMIFS(Tabla7[Monto],Tabla7[Moneda],$N$5,Tabla7[Mes],J$12,Tabla7[Cuenta asociada],$D55)</f>
        <v>0</v>
      </c>
      <c r="K55" s="57">
        <f ca="1">SUMIFS(Tabla7[Monto],Tabla7[Moneda],$N$5,Tabla7[Mes],K$12,Tabla7[Cuenta asociada],$D55)</f>
        <v>0</v>
      </c>
      <c r="L55" s="57">
        <f ca="1">SUMIFS(Tabla7[Monto],Tabla7[Moneda],$N$5,Tabla7[Mes],L$12,Tabla7[Cuenta asociada],$D55)</f>
        <v>0</v>
      </c>
      <c r="M55" s="57">
        <f ca="1">SUMIFS(Tabla7[Monto],Tabla7[Moneda],$N$5,Tabla7[Mes],M$12,Tabla7[Cuenta asociada],$D55)</f>
        <v>0</v>
      </c>
      <c r="N55" s="57">
        <f ca="1">SUMIFS(Tabla7[Monto],Tabla7[Moneda],$N$5,Tabla7[Mes],N$12,Tabla7[Cuenta asociada],$D55)</f>
        <v>0</v>
      </c>
      <c r="O55" s="57">
        <f ca="1">SUMIFS(Tabla7[Monto],Tabla7[Moneda],$N$5,Tabla7[Mes],O$12,Tabla7[Cuenta asociada],$D55)</f>
        <v>0</v>
      </c>
      <c r="P55" s="57">
        <f ca="1">SUMIFS(Tabla7[Monto],Tabla7[Moneda],$N$5,Tabla7[Mes],P$12,Tabla7[Cuenta asociada],$D55)</f>
        <v>0</v>
      </c>
      <c r="Q55" s="57">
        <f ca="1">SUMIFS(Tabla7[Monto],Tabla7[Moneda],$N$5,Tabla7[Mes],Q$12,Tabla7[Cuenta asociada],$D55)</f>
        <v>0</v>
      </c>
      <c r="R55" s="57">
        <f ca="1">SUMIFS(Tabla7[Monto],Tabla7[Moneda],$N$5,Tabla7[Mes],R$12,Tabla7[Cuenta asociada],$D55)</f>
        <v>0</v>
      </c>
      <c r="S55" s="40"/>
      <c r="T55" s="25"/>
      <c r="U55" s="28"/>
    </row>
    <row r="56" spans="2:21" ht="15" x14ac:dyDescent="0.2">
      <c r="B56" s="25"/>
      <c r="C56" s="21">
        <v>10</v>
      </c>
      <c r="D56" s="102" t="str">
        <f>IFERROR(INDEX(Tablas!$H$5:$H$1048576,MATCH(CONCATENATE(C46,".",$C56),Tablas!$L$5:$L$1048576,0),1),"")</f>
        <v>Reparaciones Vehiculos</v>
      </c>
      <c r="E56" s="44">
        <f t="shared" ca="1" si="11"/>
        <v>5126</v>
      </c>
      <c r="F56" s="45">
        <f ca="1">IFERROR(E56/E46,"")</f>
        <v>5.4991739438281804E-2</v>
      </c>
      <c r="G56" s="57">
        <f ca="1">SUMIFS(Tabla7[Monto],Tabla7[Moneda],$N$5,Tabla7[Mes],G$12,Tabla7[Cuenta asociada],$D56)</f>
        <v>0</v>
      </c>
      <c r="H56" s="57">
        <f ca="1">SUMIFS(Tabla7[Monto],Tabla7[Moneda],$N$5,Tabla7[Mes],H$12,Tabla7[Cuenta asociada],$D56)</f>
        <v>0</v>
      </c>
      <c r="I56" s="57">
        <f ca="1">SUMIFS(Tabla7[Monto],Tabla7[Moneda],$N$5,Tabla7[Mes],I$12,Tabla7[Cuenta asociada],$D56)</f>
        <v>0</v>
      </c>
      <c r="J56" s="57">
        <f ca="1">SUMIFS(Tabla7[Monto],Tabla7[Moneda],$N$5,Tabla7[Mes],J$12,Tabla7[Cuenta asociada],$D56)</f>
        <v>0</v>
      </c>
      <c r="K56" s="57">
        <f ca="1">SUMIFS(Tabla7[Monto],Tabla7[Moneda],$N$5,Tabla7[Mes],K$12,Tabla7[Cuenta asociada],$D56)</f>
        <v>0</v>
      </c>
      <c r="L56" s="57">
        <f ca="1">SUMIFS(Tabla7[Monto],Tabla7[Moneda],$N$5,Tabla7[Mes],L$12,Tabla7[Cuenta asociada],$D56)</f>
        <v>5126</v>
      </c>
      <c r="M56" s="57">
        <f ca="1">SUMIFS(Tabla7[Monto],Tabla7[Moneda],$N$5,Tabla7[Mes],M$12,Tabla7[Cuenta asociada],$D56)</f>
        <v>0</v>
      </c>
      <c r="N56" s="57">
        <f ca="1">SUMIFS(Tabla7[Monto],Tabla7[Moneda],$N$5,Tabla7[Mes],N$12,Tabla7[Cuenta asociada],$D56)</f>
        <v>0</v>
      </c>
      <c r="O56" s="57">
        <f ca="1">SUMIFS(Tabla7[Monto],Tabla7[Moneda],$N$5,Tabla7[Mes],O$12,Tabla7[Cuenta asociada],$D56)</f>
        <v>0</v>
      </c>
      <c r="P56" s="57">
        <f ca="1">SUMIFS(Tabla7[Monto],Tabla7[Moneda],$N$5,Tabla7[Mes],P$12,Tabla7[Cuenta asociada],$D56)</f>
        <v>0</v>
      </c>
      <c r="Q56" s="57">
        <f ca="1">SUMIFS(Tabla7[Monto],Tabla7[Moneda],$N$5,Tabla7[Mes],Q$12,Tabla7[Cuenta asociada],$D56)</f>
        <v>0</v>
      </c>
      <c r="R56" s="57">
        <f ca="1">SUMIFS(Tabla7[Monto],Tabla7[Moneda],$N$5,Tabla7[Mes],R$12,Tabla7[Cuenta asociada],$D56)</f>
        <v>0</v>
      </c>
      <c r="S56" s="40"/>
      <c r="T56" s="25"/>
      <c r="U56" s="28"/>
    </row>
    <row r="57" spans="2:21" ht="15" x14ac:dyDescent="0.2">
      <c r="B57" s="25"/>
      <c r="C57" s="21">
        <v>11</v>
      </c>
      <c r="D57" s="102" t="str">
        <f>IFERROR(INDEX(Tablas!$H$5:$H$1048576,MATCH(CONCATENATE(C46,".",$C57),Tablas!$L$5:$L$1048576,0),1),"")</f>
        <v>Alquileres</v>
      </c>
      <c r="E57" s="44">
        <f t="shared" ca="1" si="11"/>
        <v>591</v>
      </c>
      <c r="F57" s="45">
        <f ca="1">IFERROR(E57/E46,"")</f>
        <v>6.3402493187718579E-3</v>
      </c>
      <c r="G57" s="57">
        <f ca="1">SUMIFS(Tabla7[Monto],Tabla7[Moneda],$N$5,Tabla7[Mes],G$12,Tabla7[Cuenta asociada],$D57)</f>
        <v>0</v>
      </c>
      <c r="H57" s="57">
        <f ca="1">SUMIFS(Tabla7[Monto],Tabla7[Moneda],$N$5,Tabla7[Mes],H$12,Tabla7[Cuenta asociada],$D57)</f>
        <v>0</v>
      </c>
      <c r="I57" s="57">
        <f ca="1">SUMIFS(Tabla7[Monto],Tabla7[Moneda],$N$5,Tabla7[Mes],I$12,Tabla7[Cuenta asociada],$D57)</f>
        <v>591</v>
      </c>
      <c r="J57" s="57">
        <f ca="1">SUMIFS(Tabla7[Monto],Tabla7[Moneda],$N$5,Tabla7[Mes],J$12,Tabla7[Cuenta asociada],$D57)</f>
        <v>0</v>
      </c>
      <c r="K57" s="57">
        <f ca="1">SUMIFS(Tabla7[Monto],Tabla7[Moneda],$N$5,Tabla7[Mes],K$12,Tabla7[Cuenta asociada],$D57)</f>
        <v>0</v>
      </c>
      <c r="L57" s="57">
        <f ca="1">SUMIFS(Tabla7[Monto],Tabla7[Moneda],$N$5,Tabla7[Mes],L$12,Tabla7[Cuenta asociada],$D57)</f>
        <v>0</v>
      </c>
      <c r="M57" s="57">
        <f ca="1">SUMIFS(Tabla7[Monto],Tabla7[Moneda],$N$5,Tabla7[Mes],M$12,Tabla7[Cuenta asociada],$D57)</f>
        <v>0</v>
      </c>
      <c r="N57" s="57">
        <f ca="1">SUMIFS(Tabla7[Monto],Tabla7[Moneda],$N$5,Tabla7[Mes],N$12,Tabla7[Cuenta asociada],$D57)</f>
        <v>0</v>
      </c>
      <c r="O57" s="57">
        <f ca="1">SUMIFS(Tabla7[Monto],Tabla7[Moneda],$N$5,Tabla7[Mes],O$12,Tabla7[Cuenta asociada],$D57)</f>
        <v>0</v>
      </c>
      <c r="P57" s="57">
        <f ca="1">SUMIFS(Tabla7[Monto],Tabla7[Moneda],$N$5,Tabla7[Mes],P$12,Tabla7[Cuenta asociada],$D57)</f>
        <v>0</v>
      </c>
      <c r="Q57" s="57">
        <f ca="1">SUMIFS(Tabla7[Monto],Tabla7[Moneda],$N$5,Tabla7[Mes],Q$12,Tabla7[Cuenta asociada],$D57)</f>
        <v>0</v>
      </c>
      <c r="R57" s="57">
        <f ca="1">SUMIFS(Tabla7[Monto],Tabla7[Moneda],$N$5,Tabla7[Mes],R$12,Tabla7[Cuenta asociada],$D57)</f>
        <v>0</v>
      </c>
      <c r="S57" s="40"/>
      <c r="T57" s="25"/>
      <c r="U57" s="28"/>
    </row>
    <row r="58" spans="2:21" ht="15" x14ac:dyDescent="0.2">
      <c r="B58" s="25"/>
      <c r="C58" s="21">
        <v>12</v>
      </c>
      <c r="D58" s="102" t="str">
        <f>IFERROR(INDEX(Tablas!$H$5:$H$1048576,MATCH(CONCATENATE(C46,".",$C58),Tablas!$L$5:$L$1048576,0),1),"")</f>
        <v>Energia Electrica</v>
      </c>
      <c r="E58" s="44">
        <f t="shared" ca="1" si="11"/>
        <v>3114</v>
      </c>
      <c r="F58" s="45">
        <f ca="1">IFERROR(E58/E46,"")</f>
        <v>3.3406998948655779E-2</v>
      </c>
      <c r="G58" s="57">
        <f ca="1">SUMIFS(Tabla7[Monto],Tabla7[Moneda],$N$5,Tabla7[Mes],G$12,Tabla7[Cuenta asociada],$D58)</f>
        <v>0</v>
      </c>
      <c r="H58" s="57">
        <f ca="1">SUMIFS(Tabla7[Monto],Tabla7[Moneda],$N$5,Tabla7[Mes],H$12,Tabla7[Cuenta asociada],$D58)</f>
        <v>0</v>
      </c>
      <c r="I58" s="57">
        <f ca="1">SUMIFS(Tabla7[Monto],Tabla7[Moneda],$N$5,Tabla7[Mes],I$12,Tabla7[Cuenta asociada],$D58)</f>
        <v>0</v>
      </c>
      <c r="J58" s="57">
        <f ca="1">SUMIFS(Tabla7[Monto],Tabla7[Moneda],$N$5,Tabla7[Mes],J$12,Tabla7[Cuenta asociada],$D58)</f>
        <v>0</v>
      </c>
      <c r="K58" s="57">
        <f ca="1">SUMIFS(Tabla7[Monto],Tabla7[Moneda],$N$5,Tabla7[Mes],K$12,Tabla7[Cuenta asociada],$D58)</f>
        <v>3114</v>
      </c>
      <c r="L58" s="57">
        <f ca="1">SUMIFS(Tabla7[Monto],Tabla7[Moneda],$N$5,Tabla7[Mes],L$12,Tabla7[Cuenta asociada],$D58)</f>
        <v>0</v>
      </c>
      <c r="M58" s="57">
        <f ca="1">SUMIFS(Tabla7[Monto],Tabla7[Moneda],$N$5,Tabla7[Mes],M$12,Tabla7[Cuenta asociada],$D58)</f>
        <v>0</v>
      </c>
      <c r="N58" s="57">
        <f ca="1">SUMIFS(Tabla7[Monto],Tabla7[Moneda],$N$5,Tabla7[Mes],N$12,Tabla7[Cuenta asociada],$D58)</f>
        <v>0</v>
      </c>
      <c r="O58" s="57">
        <f ca="1">SUMIFS(Tabla7[Monto],Tabla7[Moneda],$N$5,Tabla7[Mes],O$12,Tabla7[Cuenta asociada],$D58)</f>
        <v>0</v>
      </c>
      <c r="P58" s="57">
        <f ca="1">SUMIFS(Tabla7[Monto],Tabla7[Moneda],$N$5,Tabla7[Mes],P$12,Tabla7[Cuenta asociada],$D58)</f>
        <v>0</v>
      </c>
      <c r="Q58" s="57">
        <f ca="1">SUMIFS(Tabla7[Monto],Tabla7[Moneda],$N$5,Tabla7[Mes],Q$12,Tabla7[Cuenta asociada],$D58)</f>
        <v>0</v>
      </c>
      <c r="R58" s="57">
        <f ca="1">SUMIFS(Tabla7[Monto],Tabla7[Moneda],$N$5,Tabla7[Mes],R$12,Tabla7[Cuenta asociada],$D58)</f>
        <v>0</v>
      </c>
      <c r="S58" s="40"/>
      <c r="T58" s="25"/>
      <c r="U58" s="28"/>
    </row>
    <row r="59" spans="2:21" ht="15" x14ac:dyDescent="0.2">
      <c r="B59" s="25"/>
      <c r="C59" s="21">
        <v>13</v>
      </c>
      <c r="D59" s="102" t="str">
        <f>IFERROR(INDEX(Tablas!$H$5:$H$1048576,MATCH(CONCATENATE(C46,".",$C59),Tablas!$L$5:$L$1048576,0),1),"")</f>
        <v>Agua</v>
      </c>
      <c r="E59" s="44">
        <f t="shared" ca="1" si="11"/>
        <v>8425</v>
      </c>
      <c r="F59" s="45">
        <f ca="1">IFERROR(E59/E46,"")</f>
        <v>9.0383418799751106E-2</v>
      </c>
      <c r="G59" s="57">
        <f ca="1">SUMIFS(Tabla7[Monto],Tabla7[Moneda],$N$5,Tabla7[Mes],G$12,Tabla7[Cuenta asociada],$D59)</f>
        <v>8425</v>
      </c>
      <c r="H59" s="57">
        <f ca="1">SUMIFS(Tabla7[Monto],Tabla7[Moneda],$N$5,Tabla7[Mes],H$12,Tabla7[Cuenta asociada],$D59)</f>
        <v>0</v>
      </c>
      <c r="I59" s="57">
        <f ca="1">SUMIFS(Tabla7[Monto],Tabla7[Moneda],$N$5,Tabla7[Mes],I$12,Tabla7[Cuenta asociada],$D59)</f>
        <v>0</v>
      </c>
      <c r="J59" s="57">
        <f ca="1">SUMIFS(Tabla7[Monto],Tabla7[Moneda],$N$5,Tabla7[Mes],J$12,Tabla7[Cuenta asociada],$D59)</f>
        <v>0</v>
      </c>
      <c r="K59" s="57">
        <f ca="1">SUMIFS(Tabla7[Monto],Tabla7[Moneda],$N$5,Tabla7[Mes],K$12,Tabla7[Cuenta asociada],$D59)</f>
        <v>0</v>
      </c>
      <c r="L59" s="57">
        <f ca="1">SUMIFS(Tabla7[Monto],Tabla7[Moneda],$N$5,Tabla7[Mes],L$12,Tabla7[Cuenta asociada],$D59)</f>
        <v>0</v>
      </c>
      <c r="M59" s="57">
        <f ca="1">SUMIFS(Tabla7[Monto],Tabla7[Moneda],$N$5,Tabla7[Mes],M$12,Tabla7[Cuenta asociada],$D59)</f>
        <v>0</v>
      </c>
      <c r="N59" s="57">
        <f ca="1">SUMIFS(Tabla7[Monto],Tabla7[Moneda],$N$5,Tabla7[Mes],N$12,Tabla7[Cuenta asociada],$D59)</f>
        <v>0</v>
      </c>
      <c r="O59" s="57">
        <f ca="1">SUMIFS(Tabla7[Monto],Tabla7[Moneda],$N$5,Tabla7[Mes],O$12,Tabla7[Cuenta asociada],$D59)</f>
        <v>0</v>
      </c>
      <c r="P59" s="57">
        <f ca="1">SUMIFS(Tabla7[Monto],Tabla7[Moneda],$N$5,Tabla7[Mes],P$12,Tabla7[Cuenta asociada],$D59)</f>
        <v>0</v>
      </c>
      <c r="Q59" s="57">
        <f ca="1">SUMIFS(Tabla7[Monto],Tabla7[Moneda],$N$5,Tabla7[Mes],Q$12,Tabla7[Cuenta asociada],$D59)</f>
        <v>0</v>
      </c>
      <c r="R59" s="57">
        <f ca="1">SUMIFS(Tabla7[Monto],Tabla7[Moneda],$N$5,Tabla7[Mes],R$12,Tabla7[Cuenta asociada],$D59)</f>
        <v>0</v>
      </c>
      <c r="S59" s="40"/>
      <c r="T59" s="25"/>
      <c r="U59" s="28"/>
    </row>
    <row r="60" spans="2:21" ht="15" x14ac:dyDescent="0.2">
      <c r="B60" s="25"/>
      <c r="C60" s="21">
        <v>14</v>
      </c>
      <c r="D60" s="102" t="str">
        <f>IFERROR(INDEX(Tablas!$H$5:$H$1048576,MATCH(CONCATENATE(C46,".",$C60),Tablas!$L$5:$L$1048576,0),1),"")</f>
        <v>Selección Y Eval. Pe</v>
      </c>
      <c r="E60" s="44">
        <f t="shared" ca="1" si="11"/>
        <v>5277</v>
      </c>
      <c r="F60" s="45">
        <f ca="1">IFERROR(E60/E46,"")</f>
        <v>5.6611667775226894E-2</v>
      </c>
      <c r="G60" s="57">
        <f ca="1">SUMIFS(Tabla7[Monto],Tabla7[Moneda],$N$5,Tabla7[Mes],G$12,Tabla7[Cuenta asociada],$D60)</f>
        <v>0</v>
      </c>
      <c r="H60" s="57">
        <f ca="1">SUMIFS(Tabla7[Monto],Tabla7[Moneda],$N$5,Tabla7[Mes],H$12,Tabla7[Cuenta asociada],$D60)</f>
        <v>5277</v>
      </c>
      <c r="I60" s="57">
        <f ca="1">SUMIFS(Tabla7[Monto],Tabla7[Moneda],$N$5,Tabla7[Mes],I$12,Tabla7[Cuenta asociada],$D60)</f>
        <v>0</v>
      </c>
      <c r="J60" s="57">
        <f ca="1">SUMIFS(Tabla7[Monto],Tabla7[Moneda],$N$5,Tabla7[Mes],J$12,Tabla7[Cuenta asociada],$D60)</f>
        <v>0</v>
      </c>
      <c r="K60" s="57">
        <f ca="1">SUMIFS(Tabla7[Monto],Tabla7[Moneda],$N$5,Tabla7[Mes],K$12,Tabla7[Cuenta asociada],$D60)</f>
        <v>0</v>
      </c>
      <c r="L60" s="57">
        <f ca="1">SUMIFS(Tabla7[Monto],Tabla7[Moneda],$N$5,Tabla7[Mes],L$12,Tabla7[Cuenta asociada],$D60)</f>
        <v>0</v>
      </c>
      <c r="M60" s="57">
        <f ca="1">SUMIFS(Tabla7[Monto],Tabla7[Moneda],$N$5,Tabla7[Mes],M$12,Tabla7[Cuenta asociada],$D60)</f>
        <v>0</v>
      </c>
      <c r="N60" s="57">
        <f ca="1">SUMIFS(Tabla7[Monto],Tabla7[Moneda],$N$5,Tabla7[Mes],N$12,Tabla7[Cuenta asociada],$D60)</f>
        <v>0</v>
      </c>
      <c r="O60" s="57">
        <f ca="1">SUMIFS(Tabla7[Monto],Tabla7[Moneda],$N$5,Tabla7[Mes],O$12,Tabla7[Cuenta asociada],$D60)</f>
        <v>0</v>
      </c>
      <c r="P60" s="57">
        <f ca="1">SUMIFS(Tabla7[Monto],Tabla7[Moneda],$N$5,Tabla7[Mes],P$12,Tabla7[Cuenta asociada],$D60)</f>
        <v>0</v>
      </c>
      <c r="Q60" s="57">
        <f ca="1">SUMIFS(Tabla7[Monto],Tabla7[Moneda],$N$5,Tabla7[Mes],Q$12,Tabla7[Cuenta asociada],$D60)</f>
        <v>0</v>
      </c>
      <c r="R60" s="57">
        <f ca="1">SUMIFS(Tabla7[Monto],Tabla7[Moneda],$N$5,Tabla7[Mes],R$12,Tabla7[Cuenta asociada],$D60)</f>
        <v>0</v>
      </c>
      <c r="S60" s="40"/>
      <c r="T60" s="25"/>
      <c r="U60" s="28"/>
    </row>
    <row r="61" spans="2:21" ht="15" x14ac:dyDescent="0.2">
      <c r="B61" s="25"/>
      <c r="C61" s="21">
        <v>15</v>
      </c>
      <c r="D61" s="102" t="str">
        <f>IFERROR(INDEX(Tablas!$H$5:$H$1048576,MATCH(CONCATENATE(C46,".",$C61),Tablas!$L$5:$L$1048576,0),1),"")</f>
        <v>Servicios p·blicos</v>
      </c>
      <c r="E61" s="44">
        <f t="shared" ca="1" si="11"/>
        <v>4935</v>
      </c>
      <c r="F61" s="45">
        <f ca="1">IFERROR(E61/E46,"")</f>
        <v>5.2942691012079733E-2</v>
      </c>
      <c r="G61" s="57">
        <f ca="1">SUMIFS(Tabla7[Monto],Tabla7[Moneda],$N$5,Tabla7[Mes],G$12,Tabla7[Cuenta asociada],$D61)</f>
        <v>0</v>
      </c>
      <c r="H61" s="57">
        <f ca="1">SUMIFS(Tabla7[Monto],Tabla7[Moneda],$N$5,Tabla7[Mes],H$12,Tabla7[Cuenta asociada],$D61)</f>
        <v>0</v>
      </c>
      <c r="I61" s="57">
        <f ca="1">SUMIFS(Tabla7[Monto],Tabla7[Moneda],$N$5,Tabla7[Mes],I$12,Tabla7[Cuenta asociada],$D61)</f>
        <v>0</v>
      </c>
      <c r="J61" s="57">
        <f ca="1">SUMIFS(Tabla7[Monto],Tabla7[Moneda],$N$5,Tabla7[Mes],J$12,Tabla7[Cuenta asociada],$D61)</f>
        <v>4935</v>
      </c>
      <c r="K61" s="57">
        <f ca="1">SUMIFS(Tabla7[Monto],Tabla7[Moneda],$N$5,Tabla7[Mes],K$12,Tabla7[Cuenta asociada],$D61)</f>
        <v>0</v>
      </c>
      <c r="L61" s="57">
        <f ca="1">SUMIFS(Tabla7[Monto],Tabla7[Moneda],$N$5,Tabla7[Mes],L$12,Tabla7[Cuenta asociada],$D61)</f>
        <v>0</v>
      </c>
      <c r="M61" s="57">
        <f ca="1">SUMIFS(Tabla7[Monto],Tabla7[Moneda],$N$5,Tabla7[Mes],M$12,Tabla7[Cuenta asociada],$D61)</f>
        <v>0</v>
      </c>
      <c r="N61" s="57">
        <f ca="1">SUMIFS(Tabla7[Monto],Tabla7[Moneda],$N$5,Tabla7[Mes],N$12,Tabla7[Cuenta asociada],$D61)</f>
        <v>0</v>
      </c>
      <c r="O61" s="57">
        <f ca="1">SUMIFS(Tabla7[Monto],Tabla7[Moneda],$N$5,Tabla7[Mes],O$12,Tabla7[Cuenta asociada],$D61)</f>
        <v>0</v>
      </c>
      <c r="P61" s="57">
        <f ca="1">SUMIFS(Tabla7[Monto],Tabla7[Moneda],$N$5,Tabla7[Mes],P$12,Tabla7[Cuenta asociada],$D61)</f>
        <v>0</v>
      </c>
      <c r="Q61" s="57">
        <f ca="1">SUMIFS(Tabla7[Monto],Tabla7[Moneda],$N$5,Tabla7[Mes],Q$12,Tabla7[Cuenta asociada],$D61)</f>
        <v>0</v>
      </c>
      <c r="R61" s="57">
        <f ca="1">SUMIFS(Tabla7[Monto],Tabla7[Moneda],$N$5,Tabla7[Mes],R$12,Tabla7[Cuenta asociada],$D61)</f>
        <v>0</v>
      </c>
      <c r="S61" s="40"/>
      <c r="T61" s="25"/>
      <c r="U61" s="28"/>
    </row>
    <row r="62" spans="2:21" ht="15" x14ac:dyDescent="0.2">
      <c r="B62" s="25"/>
      <c r="C62" s="21">
        <v>16</v>
      </c>
      <c r="D62" s="102" t="str">
        <f>IFERROR(INDEX(Tablas!$H$5:$H$1048576,MATCH(CONCATENATE(C46,".",$C62),Tablas!$L$5:$L$1048576,0),1),"")</f>
        <v>Aporte Publicitario</v>
      </c>
      <c r="E62" s="44">
        <f t="shared" ca="1" si="11"/>
        <v>5132</v>
      </c>
      <c r="F62" s="45">
        <f ca="1">IFERROR(E62/E46,"")</f>
        <v>5.5056107451670347E-2</v>
      </c>
      <c r="G62" s="57">
        <f ca="1">SUMIFS(Tabla7[Monto],Tabla7[Moneda],$N$5,Tabla7[Mes],G$12,Tabla7[Cuenta asociada],$D62)</f>
        <v>5132</v>
      </c>
      <c r="H62" s="57">
        <f ca="1">SUMIFS(Tabla7[Monto],Tabla7[Moneda],$N$5,Tabla7[Mes],H$12,Tabla7[Cuenta asociada],$D62)</f>
        <v>0</v>
      </c>
      <c r="I62" s="57">
        <f ca="1">SUMIFS(Tabla7[Monto],Tabla7[Moneda],$N$5,Tabla7[Mes],I$12,Tabla7[Cuenta asociada],$D62)</f>
        <v>0</v>
      </c>
      <c r="J62" s="57">
        <f ca="1">SUMIFS(Tabla7[Monto],Tabla7[Moneda],$N$5,Tabla7[Mes],J$12,Tabla7[Cuenta asociada],$D62)</f>
        <v>0</v>
      </c>
      <c r="K62" s="57">
        <f ca="1">SUMIFS(Tabla7[Monto],Tabla7[Moneda],$N$5,Tabla7[Mes],K$12,Tabla7[Cuenta asociada],$D62)</f>
        <v>0</v>
      </c>
      <c r="L62" s="57">
        <f ca="1">SUMIFS(Tabla7[Monto],Tabla7[Moneda],$N$5,Tabla7[Mes],L$12,Tabla7[Cuenta asociada],$D62)</f>
        <v>0</v>
      </c>
      <c r="M62" s="57">
        <f ca="1">SUMIFS(Tabla7[Monto],Tabla7[Moneda],$N$5,Tabla7[Mes],M$12,Tabla7[Cuenta asociada],$D62)</f>
        <v>0</v>
      </c>
      <c r="N62" s="57">
        <f ca="1">SUMIFS(Tabla7[Monto],Tabla7[Moneda],$N$5,Tabla7[Mes],N$12,Tabla7[Cuenta asociada],$D62)</f>
        <v>0</v>
      </c>
      <c r="O62" s="57">
        <f ca="1">SUMIFS(Tabla7[Monto],Tabla7[Moneda],$N$5,Tabla7[Mes],O$12,Tabla7[Cuenta asociada],$D62)</f>
        <v>0</v>
      </c>
      <c r="P62" s="57">
        <f ca="1">SUMIFS(Tabla7[Monto],Tabla7[Moneda],$N$5,Tabla7[Mes],P$12,Tabla7[Cuenta asociada],$D62)</f>
        <v>0</v>
      </c>
      <c r="Q62" s="57">
        <f ca="1">SUMIFS(Tabla7[Monto],Tabla7[Moneda],$N$5,Tabla7[Mes],Q$12,Tabla7[Cuenta asociada],$D62)</f>
        <v>0</v>
      </c>
      <c r="R62" s="57">
        <f ca="1">SUMIFS(Tabla7[Monto],Tabla7[Moneda],$N$5,Tabla7[Mes],R$12,Tabla7[Cuenta asociada],$D62)</f>
        <v>0</v>
      </c>
      <c r="S62" s="40"/>
      <c r="T62" s="25"/>
      <c r="U62" s="28"/>
    </row>
    <row r="63" spans="2:21" ht="15" x14ac:dyDescent="0.2">
      <c r="B63" s="25"/>
      <c r="C63" s="21">
        <v>17</v>
      </c>
      <c r="D63" s="102" t="str">
        <f>IFERROR(INDEX(Tablas!$H$5:$H$1048576,MATCH(CONCATENATE(C46,".",$C63),Tablas!$L$5:$L$1048576,0),1),"")</f>
        <v>Servicio de personal (service)</v>
      </c>
      <c r="E63" s="44">
        <f t="shared" ca="1" si="11"/>
        <v>8162</v>
      </c>
      <c r="F63" s="45">
        <f ca="1">IFERROR(E63/E46,"")</f>
        <v>8.756195421288647E-2</v>
      </c>
      <c r="G63" s="57">
        <f ca="1">SUMIFS(Tabla7[Monto],Tabla7[Moneda],$N$5,Tabla7[Mes],G$12,Tabla7[Cuenta asociada],$D63)</f>
        <v>0</v>
      </c>
      <c r="H63" s="57">
        <f ca="1">SUMIFS(Tabla7[Monto],Tabla7[Moneda],$N$5,Tabla7[Mes],H$12,Tabla7[Cuenta asociada],$D63)</f>
        <v>8162</v>
      </c>
      <c r="I63" s="57">
        <f ca="1">SUMIFS(Tabla7[Monto],Tabla7[Moneda],$N$5,Tabla7[Mes],I$12,Tabla7[Cuenta asociada],$D63)</f>
        <v>0</v>
      </c>
      <c r="J63" s="57">
        <f ca="1">SUMIFS(Tabla7[Monto],Tabla7[Moneda],$N$5,Tabla7[Mes],J$12,Tabla7[Cuenta asociada],$D63)</f>
        <v>0</v>
      </c>
      <c r="K63" s="57">
        <f ca="1">SUMIFS(Tabla7[Monto],Tabla7[Moneda],$N$5,Tabla7[Mes],K$12,Tabla7[Cuenta asociada],$D63)</f>
        <v>0</v>
      </c>
      <c r="L63" s="57">
        <f ca="1">SUMIFS(Tabla7[Monto],Tabla7[Moneda],$N$5,Tabla7[Mes],L$12,Tabla7[Cuenta asociada],$D63)</f>
        <v>0</v>
      </c>
      <c r="M63" s="57">
        <f ca="1">SUMIFS(Tabla7[Monto],Tabla7[Moneda],$N$5,Tabla7[Mes],M$12,Tabla7[Cuenta asociada],$D63)</f>
        <v>0</v>
      </c>
      <c r="N63" s="57">
        <f ca="1">SUMIFS(Tabla7[Monto],Tabla7[Moneda],$N$5,Tabla7[Mes],N$12,Tabla7[Cuenta asociada],$D63)</f>
        <v>0</v>
      </c>
      <c r="O63" s="57">
        <f ca="1">SUMIFS(Tabla7[Monto],Tabla7[Moneda],$N$5,Tabla7[Mes],O$12,Tabla7[Cuenta asociada],$D63)</f>
        <v>0</v>
      </c>
      <c r="P63" s="57">
        <f ca="1">SUMIFS(Tabla7[Monto],Tabla7[Moneda],$N$5,Tabla7[Mes],P$12,Tabla7[Cuenta asociada],$D63)</f>
        <v>0</v>
      </c>
      <c r="Q63" s="57">
        <f ca="1">SUMIFS(Tabla7[Monto],Tabla7[Moneda],$N$5,Tabla7[Mes],Q$12,Tabla7[Cuenta asociada],$D63)</f>
        <v>0</v>
      </c>
      <c r="R63" s="57">
        <f ca="1">SUMIFS(Tabla7[Monto],Tabla7[Moneda],$N$5,Tabla7[Mes],R$12,Tabla7[Cuenta asociada],$D63)</f>
        <v>0</v>
      </c>
      <c r="S63" s="40"/>
      <c r="T63" s="25"/>
      <c r="U63" s="28"/>
    </row>
    <row r="64" spans="2:21" ht="15" x14ac:dyDescent="0.2">
      <c r="B64" s="25"/>
      <c r="C64" s="21">
        <v>18</v>
      </c>
      <c r="D64" s="102" t="str">
        <f>IFERROR(INDEX(Tablas!$H$5:$H$1048576,MATCH(CONCATENATE(C46,".",$C64),Tablas!$L$5:$L$1048576,0),1),"")</f>
        <v>Vigilancia</v>
      </c>
      <c r="E64" s="44">
        <f t="shared" ca="1" si="11"/>
        <v>2543</v>
      </c>
      <c r="F64" s="45">
        <f ca="1">IFERROR(E64/E46,"")</f>
        <v>2.7281309674512411E-2</v>
      </c>
      <c r="G64" s="57">
        <f ca="1">SUMIFS(Tabla7[Monto],Tabla7[Moneda],$N$5,Tabla7[Mes],G$12,Tabla7[Cuenta asociada],$D64)</f>
        <v>0</v>
      </c>
      <c r="H64" s="57">
        <f ca="1">SUMIFS(Tabla7[Monto],Tabla7[Moneda],$N$5,Tabla7[Mes],H$12,Tabla7[Cuenta asociada],$D64)</f>
        <v>0</v>
      </c>
      <c r="I64" s="57">
        <f ca="1">SUMIFS(Tabla7[Monto],Tabla7[Moneda],$N$5,Tabla7[Mes],I$12,Tabla7[Cuenta asociada],$D64)</f>
        <v>0</v>
      </c>
      <c r="J64" s="57">
        <f ca="1">SUMIFS(Tabla7[Monto],Tabla7[Moneda],$N$5,Tabla7[Mes],J$12,Tabla7[Cuenta asociada],$D64)</f>
        <v>0</v>
      </c>
      <c r="K64" s="57">
        <f ca="1">SUMIFS(Tabla7[Monto],Tabla7[Moneda],$N$5,Tabla7[Mes],K$12,Tabla7[Cuenta asociada],$D64)</f>
        <v>0</v>
      </c>
      <c r="L64" s="57">
        <f ca="1">SUMIFS(Tabla7[Monto],Tabla7[Moneda],$N$5,Tabla7[Mes],L$12,Tabla7[Cuenta asociada],$D64)</f>
        <v>2543</v>
      </c>
      <c r="M64" s="57">
        <f ca="1">SUMIFS(Tabla7[Monto],Tabla7[Moneda],$N$5,Tabla7[Mes],M$12,Tabla7[Cuenta asociada],$D64)</f>
        <v>0</v>
      </c>
      <c r="N64" s="57">
        <f ca="1">SUMIFS(Tabla7[Monto],Tabla7[Moneda],$N$5,Tabla7[Mes],N$12,Tabla7[Cuenta asociada],$D64)</f>
        <v>0</v>
      </c>
      <c r="O64" s="57">
        <f ca="1">SUMIFS(Tabla7[Monto],Tabla7[Moneda],$N$5,Tabla7[Mes],O$12,Tabla7[Cuenta asociada],$D64)</f>
        <v>0</v>
      </c>
      <c r="P64" s="57">
        <f ca="1">SUMIFS(Tabla7[Monto],Tabla7[Moneda],$N$5,Tabla7[Mes],P$12,Tabla7[Cuenta asociada],$D64)</f>
        <v>0</v>
      </c>
      <c r="Q64" s="57">
        <f ca="1">SUMIFS(Tabla7[Monto],Tabla7[Moneda],$N$5,Tabla7[Mes],Q$12,Tabla7[Cuenta asociada],$D64)</f>
        <v>0</v>
      </c>
      <c r="R64" s="57">
        <f ca="1">SUMIFS(Tabla7[Monto],Tabla7[Moneda],$N$5,Tabla7[Mes],R$12,Tabla7[Cuenta asociada],$D64)</f>
        <v>0</v>
      </c>
      <c r="S64" s="40"/>
      <c r="T64" s="25"/>
      <c r="U64" s="28"/>
    </row>
    <row r="65" spans="2:21" ht="15" x14ac:dyDescent="0.2">
      <c r="B65" s="25"/>
      <c r="C65" s="21">
        <v>19</v>
      </c>
      <c r="D65" s="102" t="str">
        <f>IFERROR(INDEX(Tablas!$H$5:$H$1048576,MATCH(CONCATENATE(C46,".",$C65),Tablas!$L$5:$L$1048576,0),1),"")</f>
        <v>Limpieza</v>
      </c>
      <c r="E65" s="44">
        <f t="shared" ca="1" si="11"/>
        <v>4685</v>
      </c>
      <c r="F65" s="45">
        <f ca="1">IFERROR(E65/E46,"")</f>
        <v>5.0260690454223614E-2</v>
      </c>
      <c r="G65" s="57">
        <f ca="1">SUMIFS(Tabla7[Monto],Tabla7[Moneda],$N$5,Tabla7[Mes],G$12,Tabla7[Cuenta asociada],$D65)</f>
        <v>0</v>
      </c>
      <c r="H65" s="57">
        <f ca="1">SUMIFS(Tabla7[Monto],Tabla7[Moneda],$N$5,Tabla7[Mes],H$12,Tabla7[Cuenta asociada],$D65)</f>
        <v>0</v>
      </c>
      <c r="I65" s="57">
        <f ca="1">SUMIFS(Tabla7[Monto],Tabla7[Moneda],$N$5,Tabla7[Mes],I$12,Tabla7[Cuenta asociada],$D65)</f>
        <v>0</v>
      </c>
      <c r="J65" s="57">
        <f ca="1">SUMIFS(Tabla7[Monto],Tabla7[Moneda],$N$5,Tabla7[Mes],J$12,Tabla7[Cuenta asociada],$D65)</f>
        <v>4685</v>
      </c>
      <c r="K65" s="57">
        <f ca="1">SUMIFS(Tabla7[Monto],Tabla7[Moneda],$N$5,Tabla7[Mes],K$12,Tabla7[Cuenta asociada],$D65)</f>
        <v>0</v>
      </c>
      <c r="L65" s="57">
        <f ca="1">SUMIFS(Tabla7[Monto],Tabla7[Moneda],$N$5,Tabla7[Mes],L$12,Tabla7[Cuenta asociada],$D65)</f>
        <v>0</v>
      </c>
      <c r="M65" s="57">
        <f ca="1">SUMIFS(Tabla7[Monto],Tabla7[Moneda],$N$5,Tabla7[Mes],M$12,Tabla7[Cuenta asociada],$D65)</f>
        <v>0</v>
      </c>
      <c r="N65" s="57">
        <f ca="1">SUMIFS(Tabla7[Monto],Tabla7[Moneda],$N$5,Tabla7[Mes],N$12,Tabla7[Cuenta asociada],$D65)</f>
        <v>0</v>
      </c>
      <c r="O65" s="57">
        <f ca="1">SUMIFS(Tabla7[Monto],Tabla7[Moneda],$N$5,Tabla7[Mes],O$12,Tabla7[Cuenta asociada],$D65)</f>
        <v>0</v>
      </c>
      <c r="P65" s="57">
        <f ca="1">SUMIFS(Tabla7[Monto],Tabla7[Moneda],$N$5,Tabla7[Mes],P$12,Tabla7[Cuenta asociada],$D65)</f>
        <v>0</v>
      </c>
      <c r="Q65" s="57">
        <f ca="1">SUMIFS(Tabla7[Monto],Tabla7[Moneda],$N$5,Tabla7[Mes],Q$12,Tabla7[Cuenta asociada],$D65)</f>
        <v>0</v>
      </c>
      <c r="R65" s="57">
        <f ca="1">SUMIFS(Tabla7[Monto],Tabla7[Moneda],$N$5,Tabla7[Mes],R$12,Tabla7[Cuenta asociada],$D65)</f>
        <v>0</v>
      </c>
      <c r="S65" s="40"/>
      <c r="T65" s="25"/>
      <c r="U65" s="28"/>
    </row>
    <row r="66" spans="2:21" ht="15" x14ac:dyDescent="0.2">
      <c r="B66" s="25"/>
      <c r="C66" s="21">
        <v>20</v>
      </c>
      <c r="D66" s="102" t="str">
        <f>IFERROR(INDEX(Tablas!$H$5:$H$1048576,MATCH(CONCATENATE(C46,".",$C66),Tablas!$L$5:$L$1048576,0),1),"")</f>
        <v>Gastos por almacenaje y/o embalaje</v>
      </c>
      <c r="E66" s="44">
        <f t="shared" ca="1" si="11"/>
        <v>2516</v>
      </c>
      <c r="F66" s="45">
        <f ca="1">IFERROR(E66/E46,"")</f>
        <v>2.6991653614263953E-2</v>
      </c>
      <c r="G66" s="57">
        <f ca="1">SUMIFS(Tabla7[Monto],Tabla7[Moneda],$N$5,Tabla7[Mes],G$12,Tabla7[Cuenta asociada],$D66)</f>
        <v>0</v>
      </c>
      <c r="H66" s="57">
        <f ca="1">SUMIFS(Tabla7[Monto],Tabla7[Moneda],$N$5,Tabla7[Mes],H$12,Tabla7[Cuenta asociada],$D66)</f>
        <v>0</v>
      </c>
      <c r="I66" s="57">
        <f ca="1">SUMIFS(Tabla7[Monto],Tabla7[Moneda],$N$5,Tabla7[Mes],I$12,Tabla7[Cuenta asociada],$D66)</f>
        <v>2516</v>
      </c>
      <c r="J66" s="57">
        <f ca="1">SUMIFS(Tabla7[Monto],Tabla7[Moneda],$N$5,Tabla7[Mes],J$12,Tabla7[Cuenta asociada],$D66)</f>
        <v>0</v>
      </c>
      <c r="K66" s="57">
        <f ca="1">SUMIFS(Tabla7[Monto],Tabla7[Moneda],$N$5,Tabla7[Mes],K$12,Tabla7[Cuenta asociada],$D66)</f>
        <v>0</v>
      </c>
      <c r="L66" s="57">
        <f ca="1">SUMIFS(Tabla7[Monto],Tabla7[Moneda],$N$5,Tabla7[Mes],L$12,Tabla7[Cuenta asociada],$D66)</f>
        <v>0</v>
      </c>
      <c r="M66" s="57">
        <f ca="1">SUMIFS(Tabla7[Monto],Tabla7[Moneda],$N$5,Tabla7[Mes],M$12,Tabla7[Cuenta asociada],$D66)</f>
        <v>0</v>
      </c>
      <c r="N66" s="57">
        <f ca="1">SUMIFS(Tabla7[Monto],Tabla7[Moneda],$N$5,Tabla7[Mes],N$12,Tabla7[Cuenta asociada],$D66)</f>
        <v>0</v>
      </c>
      <c r="O66" s="57">
        <f ca="1">SUMIFS(Tabla7[Monto],Tabla7[Moneda],$N$5,Tabla7[Mes],O$12,Tabla7[Cuenta asociada],$D66)</f>
        <v>0</v>
      </c>
      <c r="P66" s="57">
        <f ca="1">SUMIFS(Tabla7[Monto],Tabla7[Moneda],$N$5,Tabla7[Mes],P$12,Tabla7[Cuenta asociada],$D66)</f>
        <v>0</v>
      </c>
      <c r="Q66" s="57">
        <f ca="1">SUMIFS(Tabla7[Monto],Tabla7[Moneda],$N$5,Tabla7[Mes],Q$12,Tabla7[Cuenta asociada],$D66)</f>
        <v>0</v>
      </c>
      <c r="R66" s="57">
        <f ca="1">SUMIFS(Tabla7[Monto],Tabla7[Moneda],$N$5,Tabla7[Mes],R$12,Tabla7[Cuenta asociada],$D66)</f>
        <v>0</v>
      </c>
      <c r="S66" s="40"/>
      <c r="T66" s="25"/>
      <c r="U66" s="28"/>
    </row>
    <row r="67" spans="2:21" ht="15" x14ac:dyDescent="0.2">
      <c r="B67" s="25"/>
      <c r="C67" s="21">
        <v>21</v>
      </c>
      <c r="D67" s="102" t="str">
        <f>IFERROR(INDEX(Tablas!$H$5:$H$1048576,MATCH(CONCATENATE(C46,".",$C67),Tablas!$L$5:$L$1048576,0),1),"")</f>
        <v>Gtos.reclamos de clientes</v>
      </c>
      <c r="E67" s="44">
        <f t="shared" ca="1" si="11"/>
        <v>590</v>
      </c>
      <c r="F67" s="45">
        <f ca="1">IFERROR(E67/E46,"")</f>
        <v>6.3295213165404339E-3</v>
      </c>
      <c r="G67" s="57">
        <f ca="1">SUMIFS(Tabla7[Monto],Tabla7[Moneda],$N$5,Tabla7[Mes],G$12,Tabla7[Cuenta asociada],$D67)</f>
        <v>0</v>
      </c>
      <c r="H67" s="57">
        <f ca="1">SUMIFS(Tabla7[Monto],Tabla7[Moneda],$N$5,Tabla7[Mes],H$12,Tabla7[Cuenta asociada],$D67)</f>
        <v>0</v>
      </c>
      <c r="I67" s="57">
        <f ca="1">SUMIFS(Tabla7[Monto],Tabla7[Moneda],$N$5,Tabla7[Mes],I$12,Tabla7[Cuenta asociada],$D67)</f>
        <v>590</v>
      </c>
      <c r="J67" s="57">
        <f ca="1">SUMIFS(Tabla7[Monto],Tabla7[Moneda],$N$5,Tabla7[Mes],J$12,Tabla7[Cuenta asociada],$D67)</f>
        <v>0</v>
      </c>
      <c r="K67" s="57">
        <f ca="1">SUMIFS(Tabla7[Monto],Tabla7[Moneda],$N$5,Tabla7[Mes],K$12,Tabla7[Cuenta asociada],$D67)</f>
        <v>0</v>
      </c>
      <c r="L67" s="57">
        <f ca="1">SUMIFS(Tabla7[Monto],Tabla7[Moneda],$N$5,Tabla7[Mes],L$12,Tabla7[Cuenta asociada],$D67)</f>
        <v>0</v>
      </c>
      <c r="M67" s="57">
        <f ca="1">SUMIFS(Tabla7[Monto],Tabla7[Moneda],$N$5,Tabla7[Mes],M$12,Tabla7[Cuenta asociada],$D67)</f>
        <v>0</v>
      </c>
      <c r="N67" s="57">
        <f ca="1">SUMIFS(Tabla7[Monto],Tabla7[Moneda],$N$5,Tabla7[Mes],N$12,Tabla7[Cuenta asociada],$D67)</f>
        <v>0</v>
      </c>
      <c r="O67" s="57">
        <f ca="1">SUMIFS(Tabla7[Monto],Tabla7[Moneda],$N$5,Tabla7[Mes],O$12,Tabla7[Cuenta asociada],$D67)</f>
        <v>0</v>
      </c>
      <c r="P67" s="57">
        <f ca="1">SUMIFS(Tabla7[Monto],Tabla7[Moneda],$N$5,Tabla7[Mes],P$12,Tabla7[Cuenta asociada],$D67)</f>
        <v>0</v>
      </c>
      <c r="Q67" s="57">
        <f ca="1">SUMIFS(Tabla7[Monto],Tabla7[Moneda],$N$5,Tabla7[Mes],Q$12,Tabla7[Cuenta asociada],$D67)</f>
        <v>0</v>
      </c>
      <c r="R67" s="57">
        <f ca="1">SUMIFS(Tabla7[Monto],Tabla7[Moneda],$N$5,Tabla7[Mes],R$12,Tabla7[Cuenta asociada],$D67)</f>
        <v>0</v>
      </c>
      <c r="S67" s="40"/>
      <c r="T67" s="25"/>
      <c r="U67" s="28"/>
    </row>
    <row r="68" spans="2:21" ht="15" x14ac:dyDescent="0.2">
      <c r="B68" s="25"/>
      <c r="C68" s="21">
        <v>22</v>
      </c>
      <c r="D68" s="102" t="str">
        <f>IFERROR(INDEX(Tablas!$H$5:$H$1048576,MATCH(CONCATENATE(C46,".",$C68),Tablas!$L$5:$L$1048576,0),1),"")</f>
        <v/>
      </c>
      <c r="E68" s="44">
        <f t="shared" ca="1" si="11"/>
        <v>0</v>
      </c>
      <c r="F68" s="45">
        <f ca="1">IFERROR(E68/E46,"")</f>
        <v>0</v>
      </c>
      <c r="G68" s="57">
        <f ca="1">SUMIFS(Tabla7[Monto],Tabla7[Moneda],$N$5,Tabla7[Mes],G$12,Tabla7[Cuenta asociada],$D68)</f>
        <v>0</v>
      </c>
      <c r="H68" s="57">
        <f ca="1">SUMIFS(Tabla7[Monto],Tabla7[Moneda],$N$5,Tabla7[Mes],H$12,Tabla7[Cuenta asociada],$D68)</f>
        <v>0</v>
      </c>
      <c r="I68" s="57">
        <f ca="1">SUMIFS(Tabla7[Monto],Tabla7[Moneda],$N$5,Tabla7[Mes],I$12,Tabla7[Cuenta asociada],$D68)</f>
        <v>0</v>
      </c>
      <c r="J68" s="57">
        <f ca="1">SUMIFS(Tabla7[Monto],Tabla7[Moneda],$N$5,Tabla7[Mes],J$12,Tabla7[Cuenta asociada],$D68)</f>
        <v>0</v>
      </c>
      <c r="K68" s="57">
        <f ca="1">SUMIFS(Tabla7[Monto],Tabla7[Moneda],$N$5,Tabla7[Mes],K$12,Tabla7[Cuenta asociada],$D68)</f>
        <v>0</v>
      </c>
      <c r="L68" s="57">
        <f ca="1">SUMIFS(Tabla7[Monto],Tabla7[Moneda],$N$5,Tabla7[Mes],L$12,Tabla7[Cuenta asociada],$D68)</f>
        <v>0</v>
      </c>
      <c r="M68" s="57">
        <f ca="1">SUMIFS(Tabla7[Monto],Tabla7[Moneda],$N$5,Tabla7[Mes],M$12,Tabla7[Cuenta asociada],$D68)</f>
        <v>0</v>
      </c>
      <c r="N68" s="57">
        <f ca="1">SUMIFS(Tabla7[Monto],Tabla7[Moneda],$N$5,Tabla7[Mes],N$12,Tabla7[Cuenta asociada],$D68)</f>
        <v>0</v>
      </c>
      <c r="O68" s="57">
        <f ca="1">SUMIFS(Tabla7[Monto],Tabla7[Moneda],$N$5,Tabla7[Mes],O$12,Tabla7[Cuenta asociada],$D68)</f>
        <v>0</v>
      </c>
      <c r="P68" s="57">
        <f ca="1">SUMIFS(Tabla7[Monto],Tabla7[Moneda],$N$5,Tabla7[Mes],P$12,Tabla7[Cuenta asociada],$D68)</f>
        <v>0</v>
      </c>
      <c r="Q68" s="57">
        <f ca="1">SUMIFS(Tabla7[Monto],Tabla7[Moneda],$N$5,Tabla7[Mes],Q$12,Tabla7[Cuenta asociada],$D68)</f>
        <v>0</v>
      </c>
      <c r="R68" s="57">
        <f ca="1">SUMIFS(Tabla7[Monto],Tabla7[Moneda],$N$5,Tabla7[Mes],R$12,Tabla7[Cuenta asociada],$D68)</f>
        <v>0</v>
      </c>
      <c r="S68" s="40"/>
      <c r="T68" s="25"/>
      <c r="U68" s="28"/>
    </row>
    <row r="69" spans="2:21" ht="15" x14ac:dyDescent="0.2">
      <c r="B69" s="25"/>
      <c r="C69" s="21">
        <v>23</v>
      </c>
      <c r="D69" s="102" t="str">
        <f>IFERROR(INDEX(Tablas!$H$5:$H$1048576,MATCH(CONCATENATE(C46,".",$C69),Tablas!$L$5:$L$1048576,0),1),"")</f>
        <v/>
      </c>
      <c r="E69" s="44">
        <f t="shared" ca="1" si="11"/>
        <v>0</v>
      </c>
      <c r="F69" s="45">
        <f ca="1">IFERROR(E69/E46,"")</f>
        <v>0</v>
      </c>
      <c r="G69" s="57">
        <f ca="1">SUMIFS(Tabla7[Monto],Tabla7[Moneda],$N$5,Tabla7[Mes],G$12,Tabla7[Cuenta asociada],$D69)</f>
        <v>0</v>
      </c>
      <c r="H69" s="57">
        <f ca="1">SUMIFS(Tabla7[Monto],Tabla7[Moneda],$N$5,Tabla7[Mes],H$12,Tabla7[Cuenta asociada],$D69)</f>
        <v>0</v>
      </c>
      <c r="I69" s="57">
        <f ca="1">SUMIFS(Tabla7[Monto],Tabla7[Moneda],$N$5,Tabla7[Mes],I$12,Tabla7[Cuenta asociada],$D69)</f>
        <v>0</v>
      </c>
      <c r="J69" s="57">
        <f ca="1">SUMIFS(Tabla7[Monto],Tabla7[Moneda],$N$5,Tabla7[Mes],J$12,Tabla7[Cuenta asociada],$D69)</f>
        <v>0</v>
      </c>
      <c r="K69" s="57">
        <f ca="1">SUMIFS(Tabla7[Monto],Tabla7[Moneda],$N$5,Tabla7[Mes],K$12,Tabla7[Cuenta asociada],$D69)</f>
        <v>0</v>
      </c>
      <c r="L69" s="57">
        <f ca="1">SUMIFS(Tabla7[Monto],Tabla7[Moneda],$N$5,Tabla7[Mes],L$12,Tabla7[Cuenta asociada],$D69)</f>
        <v>0</v>
      </c>
      <c r="M69" s="57">
        <f ca="1">SUMIFS(Tabla7[Monto],Tabla7[Moneda],$N$5,Tabla7[Mes],M$12,Tabla7[Cuenta asociada],$D69)</f>
        <v>0</v>
      </c>
      <c r="N69" s="57">
        <f ca="1">SUMIFS(Tabla7[Monto],Tabla7[Moneda],$N$5,Tabla7[Mes],N$12,Tabla7[Cuenta asociada],$D69)</f>
        <v>0</v>
      </c>
      <c r="O69" s="57">
        <f ca="1">SUMIFS(Tabla7[Monto],Tabla7[Moneda],$N$5,Tabla7[Mes],O$12,Tabla7[Cuenta asociada],$D69)</f>
        <v>0</v>
      </c>
      <c r="P69" s="57">
        <f ca="1">SUMIFS(Tabla7[Monto],Tabla7[Moneda],$N$5,Tabla7[Mes],P$12,Tabla7[Cuenta asociada],$D69)</f>
        <v>0</v>
      </c>
      <c r="Q69" s="57">
        <f ca="1">SUMIFS(Tabla7[Monto],Tabla7[Moneda],$N$5,Tabla7[Mes],Q$12,Tabla7[Cuenta asociada],$D69)</f>
        <v>0</v>
      </c>
      <c r="R69" s="57">
        <f ca="1">SUMIFS(Tabla7[Monto],Tabla7[Moneda],$N$5,Tabla7[Mes],R$12,Tabla7[Cuenta asociada],$D69)</f>
        <v>0</v>
      </c>
      <c r="S69" s="40"/>
      <c r="T69" s="25"/>
      <c r="U69" s="28"/>
    </row>
    <row r="70" spans="2:21" ht="15" x14ac:dyDescent="0.2">
      <c r="B70" s="25"/>
      <c r="C70" s="21">
        <v>24</v>
      </c>
      <c r="D70" s="102" t="str">
        <f>IFERROR(INDEX(Tablas!$H$5:$H$1048576,MATCH(CONCATENATE(C46,".",$C70),Tablas!$L$5:$L$1048576,0),1),"")</f>
        <v/>
      </c>
      <c r="E70" s="44">
        <f t="shared" ca="1" si="11"/>
        <v>0</v>
      </c>
      <c r="F70" s="45">
        <f ca="1">IFERROR(E70/E46,"")</f>
        <v>0</v>
      </c>
      <c r="G70" s="57">
        <f ca="1">SUMIFS(Tabla7[Monto],Tabla7[Moneda],$N$5,Tabla7[Mes],G$12,Tabla7[Cuenta asociada],$D70)</f>
        <v>0</v>
      </c>
      <c r="H70" s="57">
        <f ca="1">SUMIFS(Tabla7[Monto],Tabla7[Moneda],$N$5,Tabla7[Mes],H$12,Tabla7[Cuenta asociada],$D70)</f>
        <v>0</v>
      </c>
      <c r="I70" s="57">
        <f ca="1">SUMIFS(Tabla7[Monto],Tabla7[Moneda],$N$5,Tabla7[Mes],I$12,Tabla7[Cuenta asociada],$D70)</f>
        <v>0</v>
      </c>
      <c r="J70" s="57">
        <f ca="1">SUMIFS(Tabla7[Monto],Tabla7[Moneda],$N$5,Tabla7[Mes],J$12,Tabla7[Cuenta asociada],$D70)</f>
        <v>0</v>
      </c>
      <c r="K70" s="57">
        <f ca="1">SUMIFS(Tabla7[Monto],Tabla7[Moneda],$N$5,Tabla7[Mes],K$12,Tabla7[Cuenta asociada],$D70)</f>
        <v>0</v>
      </c>
      <c r="L70" s="57">
        <f ca="1">SUMIFS(Tabla7[Monto],Tabla7[Moneda],$N$5,Tabla7[Mes],L$12,Tabla7[Cuenta asociada],$D70)</f>
        <v>0</v>
      </c>
      <c r="M70" s="57">
        <f ca="1">SUMIFS(Tabla7[Monto],Tabla7[Moneda],$N$5,Tabla7[Mes],M$12,Tabla7[Cuenta asociada],$D70)</f>
        <v>0</v>
      </c>
      <c r="N70" s="57">
        <f ca="1">SUMIFS(Tabla7[Monto],Tabla7[Moneda],$N$5,Tabla7[Mes],N$12,Tabla7[Cuenta asociada],$D70)</f>
        <v>0</v>
      </c>
      <c r="O70" s="57">
        <f ca="1">SUMIFS(Tabla7[Monto],Tabla7[Moneda],$N$5,Tabla7[Mes],O$12,Tabla7[Cuenta asociada],$D70)</f>
        <v>0</v>
      </c>
      <c r="P70" s="57">
        <f ca="1">SUMIFS(Tabla7[Monto],Tabla7[Moneda],$N$5,Tabla7[Mes],P$12,Tabla7[Cuenta asociada],$D70)</f>
        <v>0</v>
      </c>
      <c r="Q70" s="57">
        <f ca="1">SUMIFS(Tabla7[Monto],Tabla7[Moneda],$N$5,Tabla7[Mes],Q$12,Tabla7[Cuenta asociada],$D70)</f>
        <v>0</v>
      </c>
      <c r="R70" s="57">
        <f ca="1">SUMIFS(Tabla7[Monto],Tabla7[Moneda],$N$5,Tabla7[Mes],R$12,Tabla7[Cuenta asociada],$D70)</f>
        <v>0</v>
      </c>
      <c r="S70" s="40"/>
      <c r="T70" s="25"/>
      <c r="U70" s="28"/>
    </row>
    <row r="71" spans="2:21" ht="15" x14ac:dyDescent="0.2">
      <c r="B71" s="25"/>
      <c r="C71" s="21">
        <v>25</v>
      </c>
      <c r="D71" s="102" t="str">
        <f>IFERROR(INDEX(Tablas!$H$5:$H$1048576,MATCH(CONCATENATE(C46,".",$C71),Tablas!$L$5:$L$1048576,0),1),"")</f>
        <v/>
      </c>
      <c r="E71" s="44">
        <f t="shared" ca="1" si="11"/>
        <v>0</v>
      </c>
      <c r="F71" s="45">
        <f ca="1">IFERROR(E71/E46,"")</f>
        <v>0</v>
      </c>
      <c r="G71" s="57">
        <f ca="1">SUMIFS(Tabla7[Monto],Tabla7[Moneda],$N$5,Tabla7[Mes],G$12,Tabla7[Cuenta asociada],$D71)</f>
        <v>0</v>
      </c>
      <c r="H71" s="57">
        <f ca="1">SUMIFS(Tabla7[Monto],Tabla7[Moneda],$N$5,Tabla7[Mes],H$12,Tabla7[Cuenta asociada],$D71)</f>
        <v>0</v>
      </c>
      <c r="I71" s="57">
        <f ca="1">SUMIFS(Tabla7[Monto],Tabla7[Moneda],$N$5,Tabla7[Mes],I$12,Tabla7[Cuenta asociada],$D71)</f>
        <v>0</v>
      </c>
      <c r="J71" s="57">
        <f ca="1">SUMIFS(Tabla7[Monto],Tabla7[Moneda],$N$5,Tabla7[Mes],J$12,Tabla7[Cuenta asociada],$D71)</f>
        <v>0</v>
      </c>
      <c r="K71" s="57">
        <f ca="1">SUMIFS(Tabla7[Monto],Tabla7[Moneda],$N$5,Tabla7[Mes],K$12,Tabla7[Cuenta asociada],$D71)</f>
        <v>0</v>
      </c>
      <c r="L71" s="57">
        <f ca="1">SUMIFS(Tabla7[Monto],Tabla7[Moneda],$N$5,Tabla7[Mes],L$12,Tabla7[Cuenta asociada],$D71)</f>
        <v>0</v>
      </c>
      <c r="M71" s="57">
        <f ca="1">SUMIFS(Tabla7[Monto],Tabla7[Moneda],$N$5,Tabla7[Mes],M$12,Tabla7[Cuenta asociada],$D71)</f>
        <v>0</v>
      </c>
      <c r="N71" s="57">
        <f ca="1">SUMIFS(Tabla7[Monto],Tabla7[Moneda],$N$5,Tabla7[Mes],N$12,Tabla7[Cuenta asociada],$D71)</f>
        <v>0</v>
      </c>
      <c r="O71" s="57">
        <f ca="1">SUMIFS(Tabla7[Monto],Tabla7[Moneda],$N$5,Tabla7[Mes],O$12,Tabla7[Cuenta asociada],$D71)</f>
        <v>0</v>
      </c>
      <c r="P71" s="57">
        <f ca="1">SUMIFS(Tabla7[Monto],Tabla7[Moneda],$N$5,Tabla7[Mes],P$12,Tabla7[Cuenta asociada],$D71)</f>
        <v>0</v>
      </c>
      <c r="Q71" s="57">
        <f ca="1">SUMIFS(Tabla7[Monto],Tabla7[Moneda],$N$5,Tabla7[Mes],Q$12,Tabla7[Cuenta asociada],$D71)</f>
        <v>0</v>
      </c>
      <c r="R71" s="57">
        <f ca="1">SUMIFS(Tabla7[Monto],Tabla7[Moneda],$N$5,Tabla7[Mes],R$12,Tabla7[Cuenta asociada],$D71)</f>
        <v>0</v>
      </c>
      <c r="S71" s="40"/>
      <c r="T71" s="25"/>
      <c r="U71" s="28"/>
    </row>
    <row r="72" spans="2:21" ht="15" x14ac:dyDescent="0.2">
      <c r="B72" s="25"/>
      <c r="C72" s="21">
        <v>26</v>
      </c>
      <c r="D72" s="102" t="str">
        <f>IFERROR(INDEX(Tablas!$H$5:$H$1048576,MATCH(CONCATENATE(C46,".",$C72),Tablas!$L$5:$L$1048576,0),1),"")</f>
        <v/>
      </c>
      <c r="E72" s="44">
        <f t="shared" ca="1" si="11"/>
        <v>0</v>
      </c>
      <c r="F72" s="45">
        <f ca="1">IFERROR(E72/E46,"")</f>
        <v>0</v>
      </c>
      <c r="G72" s="57">
        <f ca="1">SUMIFS(Tabla7[Monto],Tabla7[Moneda],$N$5,Tabla7[Mes],G$12,Tabla7[Cuenta asociada],$D72)</f>
        <v>0</v>
      </c>
      <c r="H72" s="57">
        <f ca="1">SUMIFS(Tabla7[Monto],Tabla7[Moneda],$N$5,Tabla7[Mes],H$12,Tabla7[Cuenta asociada],$D72)</f>
        <v>0</v>
      </c>
      <c r="I72" s="57">
        <f ca="1">SUMIFS(Tabla7[Monto],Tabla7[Moneda],$N$5,Tabla7[Mes],I$12,Tabla7[Cuenta asociada],$D72)</f>
        <v>0</v>
      </c>
      <c r="J72" s="57">
        <f ca="1">SUMIFS(Tabla7[Monto],Tabla7[Moneda],$N$5,Tabla7[Mes],J$12,Tabla7[Cuenta asociada],$D72)</f>
        <v>0</v>
      </c>
      <c r="K72" s="57">
        <f ca="1">SUMIFS(Tabla7[Monto],Tabla7[Moneda],$N$5,Tabla7[Mes],K$12,Tabla7[Cuenta asociada],$D72)</f>
        <v>0</v>
      </c>
      <c r="L72" s="57">
        <f ca="1">SUMIFS(Tabla7[Monto],Tabla7[Moneda],$N$5,Tabla7[Mes],L$12,Tabla7[Cuenta asociada],$D72)</f>
        <v>0</v>
      </c>
      <c r="M72" s="57">
        <f ca="1">SUMIFS(Tabla7[Monto],Tabla7[Moneda],$N$5,Tabla7[Mes],M$12,Tabla7[Cuenta asociada],$D72)</f>
        <v>0</v>
      </c>
      <c r="N72" s="57">
        <f ca="1">SUMIFS(Tabla7[Monto],Tabla7[Moneda],$N$5,Tabla7[Mes],N$12,Tabla7[Cuenta asociada],$D72)</f>
        <v>0</v>
      </c>
      <c r="O72" s="57">
        <f ca="1">SUMIFS(Tabla7[Monto],Tabla7[Moneda],$N$5,Tabla7[Mes],O$12,Tabla7[Cuenta asociada],$D72)</f>
        <v>0</v>
      </c>
      <c r="P72" s="57">
        <f ca="1">SUMIFS(Tabla7[Monto],Tabla7[Moneda],$N$5,Tabla7[Mes],P$12,Tabla7[Cuenta asociada],$D72)</f>
        <v>0</v>
      </c>
      <c r="Q72" s="57">
        <f ca="1">SUMIFS(Tabla7[Monto],Tabla7[Moneda],$N$5,Tabla7[Mes],Q$12,Tabla7[Cuenta asociada],$D72)</f>
        <v>0</v>
      </c>
      <c r="R72" s="57">
        <f ca="1">SUMIFS(Tabla7[Monto],Tabla7[Moneda],$N$5,Tabla7[Mes],R$12,Tabla7[Cuenta asociada],$D72)</f>
        <v>0</v>
      </c>
      <c r="S72" s="40"/>
      <c r="T72" s="25"/>
      <c r="U72" s="28"/>
    </row>
    <row r="73" spans="2:21" ht="15" x14ac:dyDescent="0.2">
      <c r="B73" s="25"/>
      <c r="C73" s="21">
        <v>27</v>
      </c>
      <c r="D73" s="102" t="str">
        <f>IFERROR(INDEX(Tablas!$H$5:$H$1048576,MATCH(CONCATENATE(C46,".",$C73),Tablas!$L$5:$L$1048576,0),1),"")</f>
        <v/>
      </c>
      <c r="E73" s="44">
        <f t="shared" ca="1" si="11"/>
        <v>0</v>
      </c>
      <c r="F73" s="45">
        <f ca="1">IFERROR(E73/E46,"")</f>
        <v>0</v>
      </c>
      <c r="G73" s="57">
        <f ca="1">SUMIFS(Tabla7[Monto],Tabla7[Moneda],$N$5,Tabla7[Mes],G$12,Tabla7[Cuenta asociada],$D73)</f>
        <v>0</v>
      </c>
      <c r="H73" s="57">
        <f ca="1">SUMIFS(Tabla7[Monto],Tabla7[Moneda],$N$5,Tabla7[Mes],H$12,Tabla7[Cuenta asociada],$D73)</f>
        <v>0</v>
      </c>
      <c r="I73" s="57">
        <f ca="1">SUMIFS(Tabla7[Monto],Tabla7[Moneda],$N$5,Tabla7[Mes],I$12,Tabla7[Cuenta asociada],$D73)</f>
        <v>0</v>
      </c>
      <c r="J73" s="57">
        <f ca="1">SUMIFS(Tabla7[Monto],Tabla7[Moneda],$N$5,Tabla7[Mes],J$12,Tabla7[Cuenta asociada],$D73)</f>
        <v>0</v>
      </c>
      <c r="K73" s="57">
        <f ca="1">SUMIFS(Tabla7[Monto],Tabla7[Moneda],$N$5,Tabla7[Mes],K$12,Tabla7[Cuenta asociada],$D73)</f>
        <v>0</v>
      </c>
      <c r="L73" s="57">
        <f ca="1">SUMIFS(Tabla7[Monto],Tabla7[Moneda],$N$5,Tabla7[Mes],L$12,Tabla7[Cuenta asociada],$D73)</f>
        <v>0</v>
      </c>
      <c r="M73" s="57">
        <f ca="1">SUMIFS(Tabla7[Monto],Tabla7[Moneda],$N$5,Tabla7[Mes],M$12,Tabla7[Cuenta asociada],$D73)</f>
        <v>0</v>
      </c>
      <c r="N73" s="57">
        <f ca="1">SUMIFS(Tabla7[Monto],Tabla7[Moneda],$N$5,Tabla7[Mes],N$12,Tabla7[Cuenta asociada],$D73)</f>
        <v>0</v>
      </c>
      <c r="O73" s="57">
        <f ca="1">SUMIFS(Tabla7[Monto],Tabla7[Moneda],$N$5,Tabla7[Mes],O$12,Tabla7[Cuenta asociada],$D73)</f>
        <v>0</v>
      </c>
      <c r="P73" s="57">
        <f ca="1">SUMIFS(Tabla7[Monto],Tabla7[Moneda],$N$5,Tabla7[Mes],P$12,Tabla7[Cuenta asociada],$D73)</f>
        <v>0</v>
      </c>
      <c r="Q73" s="57">
        <f ca="1">SUMIFS(Tabla7[Monto],Tabla7[Moneda],$N$5,Tabla7[Mes],Q$12,Tabla7[Cuenta asociada],$D73)</f>
        <v>0</v>
      </c>
      <c r="R73" s="57">
        <f ca="1">SUMIFS(Tabla7[Monto],Tabla7[Moneda],$N$5,Tabla7[Mes],R$12,Tabla7[Cuenta asociada],$D73)</f>
        <v>0</v>
      </c>
      <c r="S73" s="40"/>
      <c r="T73" s="25"/>
      <c r="U73" s="28"/>
    </row>
    <row r="74" spans="2:21" ht="15" x14ac:dyDescent="0.2">
      <c r="B74" s="25"/>
      <c r="C74" s="21">
        <v>28</v>
      </c>
      <c r="D74" s="102" t="str">
        <f>IFERROR(INDEX(Tablas!$H$5:$H$1048576,MATCH(CONCATENATE(C46,".",$C74),Tablas!$L$5:$L$1048576,0),1),"")</f>
        <v/>
      </c>
      <c r="E74" s="44">
        <f t="shared" ca="1" si="11"/>
        <v>0</v>
      </c>
      <c r="F74" s="45">
        <f ca="1">IFERROR(E74/E46,"")</f>
        <v>0</v>
      </c>
      <c r="G74" s="57">
        <f ca="1">SUMIFS(Tabla7[Monto],Tabla7[Moneda],$N$5,Tabla7[Mes],G$12,Tabla7[Cuenta asociada],$D74)</f>
        <v>0</v>
      </c>
      <c r="H74" s="57">
        <f ca="1">SUMIFS(Tabla7[Monto],Tabla7[Moneda],$N$5,Tabla7[Mes],H$12,Tabla7[Cuenta asociada],$D74)</f>
        <v>0</v>
      </c>
      <c r="I74" s="57">
        <f ca="1">SUMIFS(Tabla7[Monto],Tabla7[Moneda],$N$5,Tabla7[Mes],I$12,Tabla7[Cuenta asociada],$D74)</f>
        <v>0</v>
      </c>
      <c r="J74" s="57">
        <f ca="1">SUMIFS(Tabla7[Monto],Tabla7[Moneda],$N$5,Tabla7[Mes],J$12,Tabla7[Cuenta asociada],$D74)</f>
        <v>0</v>
      </c>
      <c r="K74" s="57">
        <f ca="1">SUMIFS(Tabla7[Monto],Tabla7[Moneda],$N$5,Tabla7[Mes],K$12,Tabla7[Cuenta asociada],$D74)</f>
        <v>0</v>
      </c>
      <c r="L74" s="57">
        <f ca="1">SUMIFS(Tabla7[Monto],Tabla7[Moneda],$N$5,Tabla7[Mes],L$12,Tabla7[Cuenta asociada],$D74)</f>
        <v>0</v>
      </c>
      <c r="M74" s="57">
        <f ca="1">SUMIFS(Tabla7[Monto],Tabla7[Moneda],$N$5,Tabla7[Mes],M$12,Tabla7[Cuenta asociada],$D74)</f>
        <v>0</v>
      </c>
      <c r="N74" s="57">
        <f ca="1">SUMIFS(Tabla7[Monto],Tabla7[Moneda],$N$5,Tabla7[Mes],N$12,Tabla7[Cuenta asociada],$D74)</f>
        <v>0</v>
      </c>
      <c r="O74" s="57">
        <f ca="1">SUMIFS(Tabla7[Monto],Tabla7[Moneda],$N$5,Tabla7[Mes],O$12,Tabla7[Cuenta asociada],$D74)</f>
        <v>0</v>
      </c>
      <c r="P74" s="57">
        <f ca="1">SUMIFS(Tabla7[Monto],Tabla7[Moneda],$N$5,Tabla7[Mes],P$12,Tabla7[Cuenta asociada],$D74)</f>
        <v>0</v>
      </c>
      <c r="Q74" s="57">
        <f ca="1">SUMIFS(Tabla7[Monto],Tabla7[Moneda],$N$5,Tabla7[Mes],Q$12,Tabla7[Cuenta asociada],$D74)</f>
        <v>0</v>
      </c>
      <c r="R74" s="57">
        <f ca="1">SUMIFS(Tabla7[Monto],Tabla7[Moneda],$N$5,Tabla7[Mes],R$12,Tabla7[Cuenta asociada],$D74)</f>
        <v>0</v>
      </c>
      <c r="S74" s="40"/>
      <c r="T74" s="25"/>
      <c r="U74" s="28"/>
    </row>
    <row r="75" spans="2:21" ht="15" x14ac:dyDescent="0.2">
      <c r="B75" s="25"/>
      <c r="C75" s="21">
        <v>29</v>
      </c>
      <c r="D75" s="102" t="str">
        <f>IFERROR(INDEX(Tablas!$H$5:$H$1048576,MATCH(CONCATENATE(C46,".",$C75),Tablas!$L$5:$L$1048576,0),1),"")</f>
        <v/>
      </c>
      <c r="E75" s="44">
        <f t="shared" ca="1" si="11"/>
        <v>0</v>
      </c>
      <c r="F75" s="45">
        <f ca="1">IFERROR(E75/E46,"")</f>
        <v>0</v>
      </c>
      <c r="G75" s="57">
        <f ca="1">SUMIFS(Tabla7[Monto],Tabla7[Moneda],$N$5,Tabla7[Mes],G$12,Tabla7[Cuenta asociada],$D75)</f>
        <v>0</v>
      </c>
      <c r="H75" s="57">
        <f ca="1">SUMIFS(Tabla7[Monto],Tabla7[Moneda],$N$5,Tabla7[Mes],H$12,Tabla7[Cuenta asociada],$D75)</f>
        <v>0</v>
      </c>
      <c r="I75" s="57">
        <f ca="1">SUMIFS(Tabla7[Monto],Tabla7[Moneda],$N$5,Tabla7[Mes],I$12,Tabla7[Cuenta asociada],$D75)</f>
        <v>0</v>
      </c>
      <c r="J75" s="57">
        <f ca="1">SUMIFS(Tabla7[Monto],Tabla7[Moneda],$N$5,Tabla7[Mes],J$12,Tabla7[Cuenta asociada],$D75)</f>
        <v>0</v>
      </c>
      <c r="K75" s="57">
        <f ca="1">SUMIFS(Tabla7[Monto],Tabla7[Moneda],$N$5,Tabla7[Mes],K$12,Tabla7[Cuenta asociada],$D75)</f>
        <v>0</v>
      </c>
      <c r="L75" s="57">
        <f ca="1">SUMIFS(Tabla7[Monto],Tabla7[Moneda],$N$5,Tabla7[Mes],L$12,Tabla7[Cuenta asociada],$D75)</f>
        <v>0</v>
      </c>
      <c r="M75" s="57">
        <f ca="1">SUMIFS(Tabla7[Monto],Tabla7[Moneda],$N$5,Tabla7[Mes],M$12,Tabla7[Cuenta asociada],$D75)</f>
        <v>0</v>
      </c>
      <c r="N75" s="57">
        <f ca="1">SUMIFS(Tabla7[Monto],Tabla7[Moneda],$N$5,Tabla7[Mes],N$12,Tabla7[Cuenta asociada],$D75)</f>
        <v>0</v>
      </c>
      <c r="O75" s="57">
        <f ca="1">SUMIFS(Tabla7[Monto],Tabla7[Moneda],$N$5,Tabla7[Mes],O$12,Tabla7[Cuenta asociada],$D75)</f>
        <v>0</v>
      </c>
      <c r="P75" s="57">
        <f ca="1">SUMIFS(Tabla7[Monto],Tabla7[Moneda],$N$5,Tabla7[Mes],P$12,Tabla7[Cuenta asociada],$D75)</f>
        <v>0</v>
      </c>
      <c r="Q75" s="57">
        <f ca="1">SUMIFS(Tabla7[Monto],Tabla7[Moneda],$N$5,Tabla7[Mes],Q$12,Tabla7[Cuenta asociada],$D75)</f>
        <v>0</v>
      </c>
      <c r="R75" s="57">
        <f ca="1">SUMIFS(Tabla7[Monto],Tabla7[Moneda],$N$5,Tabla7[Mes],R$12,Tabla7[Cuenta asociada],$D75)</f>
        <v>0</v>
      </c>
      <c r="S75" s="40"/>
      <c r="T75" s="25"/>
      <c r="U75" s="28"/>
    </row>
    <row r="76" spans="2:21" ht="15" x14ac:dyDescent="0.2">
      <c r="B76" s="25"/>
      <c r="C76" s="21">
        <v>30</v>
      </c>
      <c r="D76" s="102" t="str">
        <f>IFERROR(INDEX(Tablas!$H$5:$H$1048576,MATCH(CONCATENATE(C46,".",$C76),Tablas!$L$5:$L$1048576,0),1),"")</f>
        <v/>
      </c>
      <c r="E76" s="44">
        <f t="shared" ca="1" si="11"/>
        <v>0</v>
      </c>
      <c r="F76" s="45">
        <f ca="1">IFERROR(E76/E46,"")</f>
        <v>0</v>
      </c>
      <c r="G76" s="57">
        <f ca="1">SUMIFS(Tabla7[Monto],Tabla7[Moneda],$N$5,Tabla7[Mes],G$12,Tabla7[Cuenta asociada],$D76)</f>
        <v>0</v>
      </c>
      <c r="H76" s="57">
        <f ca="1">SUMIFS(Tabla7[Monto],Tabla7[Moneda],$N$5,Tabla7[Mes],H$12,Tabla7[Cuenta asociada],$D76)</f>
        <v>0</v>
      </c>
      <c r="I76" s="57">
        <f ca="1">SUMIFS(Tabla7[Monto],Tabla7[Moneda],$N$5,Tabla7[Mes],I$12,Tabla7[Cuenta asociada],$D76)</f>
        <v>0</v>
      </c>
      <c r="J76" s="57">
        <f ca="1">SUMIFS(Tabla7[Monto],Tabla7[Moneda],$N$5,Tabla7[Mes],J$12,Tabla7[Cuenta asociada],$D76)</f>
        <v>0</v>
      </c>
      <c r="K76" s="57">
        <f ca="1">SUMIFS(Tabla7[Monto],Tabla7[Moneda],$N$5,Tabla7[Mes],K$12,Tabla7[Cuenta asociada],$D76)</f>
        <v>0</v>
      </c>
      <c r="L76" s="57">
        <f ca="1">SUMIFS(Tabla7[Monto],Tabla7[Moneda],$N$5,Tabla7[Mes],L$12,Tabla7[Cuenta asociada],$D76)</f>
        <v>0</v>
      </c>
      <c r="M76" s="57">
        <f ca="1">SUMIFS(Tabla7[Monto],Tabla7[Moneda],$N$5,Tabla7[Mes],M$12,Tabla7[Cuenta asociada],$D76)</f>
        <v>0</v>
      </c>
      <c r="N76" s="57">
        <f ca="1">SUMIFS(Tabla7[Monto],Tabla7[Moneda],$N$5,Tabla7[Mes],N$12,Tabla7[Cuenta asociada],$D76)</f>
        <v>0</v>
      </c>
      <c r="O76" s="57">
        <f ca="1">SUMIFS(Tabla7[Monto],Tabla7[Moneda],$N$5,Tabla7[Mes],O$12,Tabla7[Cuenta asociada],$D76)</f>
        <v>0</v>
      </c>
      <c r="P76" s="57">
        <f ca="1">SUMIFS(Tabla7[Monto],Tabla7[Moneda],$N$5,Tabla7[Mes],P$12,Tabla7[Cuenta asociada],$D76)</f>
        <v>0</v>
      </c>
      <c r="Q76" s="57">
        <f ca="1">SUMIFS(Tabla7[Monto],Tabla7[Moneda],$N$5,Tabla7[Mes],Q$12,Tabla7[Cuenta asociada],$D76)</f>
        <v>0</v>
      </c>
      <c r="R76" s="57">
        <f ca="1">SUMIFS(Tabla7[Monto],Tabla7[Moneda],$N$5,Tabla7[Mes],R$12,Tabla7[Cuenta asociada],$D76)</f>
        <v>0</v>
      </c>
      <c r="S76" s="40"/>
      <c r="T76" s="25"/>
      <c r="U76" s="28"/>
    </row>
    <row r="77" spans="2:21" ht="4.5" customHeight="1" x14ac:dyDescent="0.2">
      <c r="B77" s="25"/>
      <c r="C77" s="21"/>
      <c r="D77" s="104"/>
      <c r="E77" s="13"/>
      <c r="F77" s="58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40"/>
      <c r="T77" s="25"/>
      <c r="U77" s="28"/>
    </row>
    <row r="78" spans="2:21" ht="17.100000000000001" customHeight="1" x14ac:dyDescent="0.2">
      <c r="B78" s="25"/>
      <c r="C78" s="21">
        <f>+C46+1</f>
        <v>3</v>
      </c>
      <c r="D78" s="101" t="s">
        <v>86</v>
      </c>
      <c r="E78" s="54">
        <f ca="1">SUM(E79:E108)</f>
        <v>46354</v>
      </c>
      <c r="F78" s="55">
        <f ca="1">IFERROR(E78/$E$207,0)</f>
        <v>0.16576964477933262</v>
      </c>
      <c r="G78" s="56">
        <f t="shared" ref="G78:R78" ca="1" si="12">SUM(G79:G108)</f>
        <v>6277</v>
      </c>
      <c r="H78" s="56">
        <f t="shared" ca="1" si="12"/>
        <v>4961</v>
      </c>
      <c r="I78" s="56">
        <f t="shared" ca="1" si="12"/>
        <v>9803</v>
      </c>
      <c r="J78" s="56">
        <f t="shared" ca="1" si="12"/>
        <v>5548</v>
      </c>
      <c r="K78" s="56">
        <f t="shared" ca="1" si="12"/>
        <v>7191</v>
      </c>
      <c r="L78" s="56">
        <f t="shared" ca="1" si="12"/>
        <v>12574</v>
      </c>
      <c r="M78" s="56">
        <f t="shared" ca="1" si="12"/>
        <v>0</v>
      </c>
      <c r="N78" s="56">
        <f t="shared" ca="1" si="12"/>
        <v>0</v>
      </c>
      <c r="O78" s="56">
        <f t="shared" ca="1" si="12"/>
        <v>0</v>
      </c>
      <c r="P78" s="56">
        <f t="shared" ca="1" si="12"/>
        <v>0</v>
      </c>
      <c r="Q78" s="56">
        <f t="shared" ca="1" si="12"/>
        <v>0</v>
      </c>
      <c r="R78" s="56">
        <f t="shared" ca="1" si="12"/>
        <v>0</v>
      </c>
      <c r="S78" s="40"/>
      <c r="T78" s="25"/>
      <c r="U78" s="28"/>
    </row>
    <row r="79" spans="2:21" ht="15" x14ac:dyDescent="0.2">
      <c r="B79" s="25"/>
      <c r="C79" s="21">
        <v>1</v>
      </c>
      <c r="D79" s="102" t="str">
        <f>IFERROR(INDEX(Tablas!$H$5:$H$1048576,MATCH(CONCATENATE(C78,".",$C79),Tablas!$L$5:$L$1048576,0),1),"")</f>
        <v>Arbitrios municipales</v>
      </c>
      <c r="E79" s="44">
        <f t="shared" ref="E79:E108" ca="1" si="13">SUM(G79:R79)</f>
        <v>6277</v>
      </c>
      <c r="F79" s="45">
        <f ca="1">IFERROR(E79/E78,"")</f>
        <v>0.13541441946757563</v>
      </c>
      <c r="G79" s="57">
        <f ca="1">SUMIFS(Tabla7[Monto],Tabla7[Moneda],$N$5,Tabla7[Mes],G$12,Tabla7[Cuenta asociada],$D79)</f>
        <v>6277</v>
      </c>
      <c r="H79" s="57">
        <f ca="1">SUMIFS(Tabla7[Monto],Tabla7[Moneda],$N$5,Tabla7[Mes],H$12,Tabla7[Cuenta asociada],$D79)</f>
        <v>0</v>
      </c>
      <c r="I79" s="57">
        <f ca="1">SUMIFS(Tabla7[Monto],Tabla7[Moneda],$N$5,Tabla7[Mes],I$12,Tabla7[Cuenta asociada],$D79)</f>
        <v>0</v>
      </c>
      <c r="J79" s="57">
        <f ca="1">SUMIFS(Tabla7[Monto],Tabla7[Moneda],$N$5,Tabla7[Mes],J$12,Tabla7[Cuenta asociada],$D79)</f>
        <v>0</v>
      </c>
      <c r="K79" s="57">
        <f ca="1">SUMIFS(Tabla7[Monto],Tabla7[Moneda],$N$5,Tabla7[Mes],K$12,Tabla7[Cuenta asociada],$D79)</f>
        <v>0</v>
      </c>
      <c r="L79" s="57">
        <f ca="1">SUMIFS(Tabla7[Monto],Tabla7[Moneda],$N$5,Tabla7[Mes],L$12,Tabla7[Cuenta asociada],$D79)</f>
        <v>0</v>
      </c>
      <c r="M79" s="57">
        <f ca="1">SUMIFS(Tabla7[Monto],Tabla7[Moneda],$N$5,Tabla7[Mes],M$12,Tabla7[Cuenta asociada],$D79)</f>
        <v>0</v>
      </c>
      <c r="N79" s="57">
        <f ca="1">SUMIFS(Tabla7[Monto],Tabla7[Moneda],$N$5,Tabla7[Mes],N$12,Tabla7[Cuenta asociada],$D79)</f>
        <v>0</v>
      </c>
      <c r="O79" s="57">
        <f ca="1">SUMIFS(Tabla7[Monto],Tabla7[Moneda],$N$5,Tabla7[Mes],O$12,Tabla7[Cuenta asociada],$D79)</f>
        <v>0</v>
      </c>
      <c r="P79" s="57">
        <f ca="1">SUMIFS(Tabla7[Monto],Tabla7[Moneda],$N$5,Tabla7[Mes],P$12,Tabla7[Cuenta asociada],$D79)</f>
        <v>0</v>
      </c>
      <c r="Q79" s="57">
        <f ca="1">SUMIFS(Tabla7[Monto],Tabla7[Moneda],$N$5,Tabla7[Mes],Q$12,Tabla7[Cuenta asociada],$D79)</f>
        <v>0</v>
      </c>
      <c r="R79" s="57">
        <f ca="1">SUMIFS(Tabla7[Monto],Tabla7[Moneda],$N$5,Tabla7[Mes],R$12,Tabla7[Cuenta asociada],$D79)</f>
        <v>0</v>
      </c>
      <c r="S79" s="40"/>
      <c r="T79" s="25"/>
      <c r="U79" s="28"/>
    </row>
    <row r="80" spans="2:21" ht="15" x14ac:dyDescent="0.2">
      <c r="B80" s="25"/>
      <c r="C80" s="21">
        <v>2</v>
      </c>
      <c r="D80" s="102" t="str">
        <f>IFERROR(INDEX(Tablas!$H$5:$H$1048576,MATCH(CONCATENATE(C78,".",$C80),Tablas!$L$5:$L$1048576,0),1),"")</f>
        <v>Seguros-vehiculos</v>
      </c>
      <c r="E80" s="44">
        <f t="shared" ca="1" si="13"/>
        <v>7191</v>
      </c>
      <c r="F80" s="45">
        <f ca="1">IFERROR(E80/E78,"")</f>
        <v>0.15513224317211027</v>
      </c>
      <c r="G80" s="57">
        <f ca="1">SUMIFS(Tabla7[Monto],Tabla7[Moneda],$N$5,Tabla7[Mes],G$12,Tabla7[Cuenta asociada],$D80)</f>
        <v>0</v>
      </c>
      <c r="H80" s="57">
        <f ca="1">SUMIFS(Tabla7[Monto],Tabla7[Moneda],$N$5,Tabla7[Mes],H$12,Tabla7[Cuenta asociada],$D80)</f>
        <v>0</v>
      </c>
      <c r="I80" s="57">
        <f ca="1">SUMIFS(Tabla7[Monto],Tabla7[Moneda],$N$5,Tabla7[Mes],I$12,Tabla7[Cuenta asociada],$D80)</f>
        <v>0</v>
      </c>
      <c r="J80" s="57">
        <f ca="1">SUMIFS(Tabla7[Monto],Tabla7[Moneda],$N$5,Tabla7[Mes],J$12,Tabla7[Cuenta asociada],$D80)</f>
        <v>0</v>
      </c>
      <c r="K80" s="57">
        <f ca="1">SUMIFS(Tabla7[Monto],Tabla7[Moneda],$N$5,Tabla7[Mes],K$12,Tabla7[Cuenta asociada],$D80)</f>
        <v>7191</v>
      </c>
      <c r="L80" s="57">
        <f ca="1">SUMIFS(Tabla7[Monto],Tabla7[Moneda],$N$5,Tabla7[Mes],L$12,Tabla7[Cuenta asociada],$D80)</f>
        <v>0</v>
      </c>
      <c r="M80" s="57">
        <f ca="1">SUMIFS(Tabla7[Monto],Tabla7[Moneda],$N$5,Tabla7[Mes],M$12,Tabla7[Cuenta asociada],$D80)</f>
        <v>0</v>
      </c>
      <c r="N80" s="57">
        <f ca="1">SUMIFS(Tabla7[Monto],Tabla7[Moneda],$N$5,Tabla7[Mes],N$12,Tabla7[Cuenta asociada],$D80)</f>
        <v>0</v>
      </c>
      <c r="O80" s="57">
        <f ca="1">SUMIFS(Tabla7[Monto],Tabla7[Moneda],$N$5,Tabla7[Mes],O$12,Tabla7[Cuenta asociada],$D80)</f>
        <v>0</v>
      </c>
      <c r="P80" s="57">
        <f ca="1">SUMIFS(Tabla7[Monto],Tabla7[Moneda],$N$5,Tabla7[Mes],P$12,Tabla7[Cuenta asociada],$D80)</f>
        <v>0</v>
      </c>
      <c r="Q80" s="57">
        <f ca="1">SUMIFS(Tabla7[Monto],Tabla7[Moneda],$N$5,Tabla7[Mes],Q$12,Tabla7[Cuenta asociada],$D80)</f>
        <v>0</v>
      </c>
      <c r="R80" s="57">
        <f ca="1">SUMIFS(Tabla7[Monto],Tabla7[Moneda],$N$5,Tabla7[Mes],R$12,Tabla7[Cuenta asociada],$D80)</f>
        <v>0</v>
      </c>
      <c r="S80" s="40"/>
      <c r="T80" s="25"/>
      <c r="U80" s="28"/>
    </row>
    <row r="81" spans="2:21" ht="15" x14ac:dyDescent="0.2">
      <c r="B81" s="25"/>
      <c r="C81" s="21">
        <v>3</v>
      </c>
      <c r="D81" s="102" t="str">
        <f>IFERROR(INDEX(Tablas!$H$5:$H$1048576,MATCH(CONCATENATE(C78,".",$C81),Tablas!$L$5:$L$1048576,0),1),"")</f>
        <v>Licencias de Sistemas</v>
      </c>
      <c r="E81" s="44">
        <f t="shared" ca="1" si="13"/>
        <v>2288</v>
      </c>
      <c r="F81" s="45">
        <f ca="1">IFERROR(E81/E78,"")</f>
        <v>4.9359278595158991E-2</v>
      </c>
      <c r="G81" s="57">
        <f ca="1">SUMIFS(Tabla7[Monto],Tabla7[Moneda],$N$5,Tabla7[Mes],G$12,Tabla7[Cuenta asociada],$D81)</f>
        <v>0</v>
      </c>
      <c r="H81" s="57">
        <f ca="1">SUMIFS(Tabla7[Monto],Tabla7[Moneda],$N$5,Tabla7[Mes],H$12,Tabla7[Cuenta asociada],$D81)</f>
        <v>0</v>
      </c>
      <c r="I81" s="57">
        <f ca="1">SUMIFS(Tabla7[Monto],Tabla7[Moneda],$N$5,Tabla7[Mes],I$12,Tabla7[Cuenta asociada],$D81)</f>
        <v>0</v>
      </c>
      <c r="J81" s="57">
        <f ca="1">SUMIFS(Tabla7[Monto],Tabla7[Moneda],$N$5,Tabla7[Mes],J$12,Tabla7[Cuenta asociada],$D81)</f>
        <v>0</v>
      </c>
      <c r="K81" s="57">
        <f ca="1">SUMIFS(Tabla7[Monto],Tabla7[Moneda],$N$5,Tabla7[Mes],K$12,Tabla7[Cuenta asociada],$D81)</f>
        <v>0</v>
      </c>
      <c r="L81" s="57">
        <f ca="1">SUMIFS(Tabla7[Monto],Tabla7[Moneda],$N$5,Tabla7[Mes],L$12,Tabla7[Cuenta asociada],$D81)</f>
        <v>2288</v>
      </c>
      <c r="M81" s="57">
        <f ca="1">SUMIFS(Tabla7[Monto],Tabla7[Moneda],$N$5,Tabla7[Mes],M$12,Tabla7[Cuenta asociada],$D81)</f>
        <v>0</v>
      </c>
      <c r="N81" s="57">
        <f ca="1">SUMIFS(Tabla7[Monto],Tabla7[Moneda],$N$5,Tabla7[Mes],N$12,Tabla7[Cuenta asociada],$D81)</f>
        <v>0</v>
      </c>
      <c r="O81" s="57">
        <f ca="1">SUMIFS(Tabla7[Monto],Tabla7[Moneda],$N$5,Tabla7[Mes],O$12,Tabla7[Cuenta asociada],$D81)</f>
        <v>0</v>
      </c>
      <c r="P81" s="57">
        <f ca="1">SUMIFS(Tabla7[Monto],Tabla7[Moneda],$N$5,Tabla7[Mes],P$12,Tabla7[Cuenta asociada],$D81)</f>
        <v>0</v>
      </c>
      <c r="Q81" s="57">
        <f ca="1">SUMIFS(Tabla7[Monto],Tabla7[Moneda],$N$5,Tabla7[Mes],Q$12,Tabla7[Cuenta asociada],$D81)</f>
        <v>0</v>
      </c>
      <c r="R81" s="57">
        <f ca="1">SUMIFS(Tabla7[Monto],Tabla7[Moneda],$N$5,Tabla7[Mes],R$12,Tabla7[Cuenta asociada],$D81)</f>
        <v>0</v>
      </c>
      <c r="S81" s="40"/>
      <c r="T81" s="25"/>
      <c r="U81" s="28"/>
    </row>
    <row r="82" spans="2:21" ht="15" x14ac:dyDescent="0.2">
      <c r="B82" s="25"/>
      <c r="C82" s="21">
        <v>4</v>
      </c>
      <c r="D82" s="102" t="str">
        <f>IFERROR(INDEX(Tablas!$H$5:$H$1048576,MATCH(CONCATENATE(C78,".",$C82),Tablas!$L$5:$L$1048576,0),1),"")</f>
        <v>Seguros-Responsabilidad civil</v>
      </c>
      <c r="E82" s="44">
        <f t="shared" ca="1" si="13"/>
        <v>5548</v>
      </c>
      <c r="F82" s="45">
        <f ca="1">IFERROR(E82/E78,"")</f>
        <v>0.11968762134875091</v>
      </c>
      <c r="G82" s="57">
        <f ca="1">SUMIFS(Tabla7[Monto],Tabla7[Moneda],$N$5,Tabla7[Mes],G$12,Tabla7[Cuenta asociada],$D82)</f>
        <v>0</v>
      </c>
      <c r="H82" s="57">
        <f ca="1">SUMIFS(Tabla7[Monto],Tabla7[Moneda],$N$5,Tabla7[Mes],H$12,Tabla7[Cuenta asociada],$D82)</f>
        <v>0</v>
      </c>
      <c r="I82" s="57">
        <f ca="1">SUMIFS(Tabla7[Monto],Tabla7[Moneda],$N$5,Tabla7[Mes],I$12,Tabla7[Cuenta asociada],$D82)</f>
        <v>0</v>
      </c>
      <c r="J82" s="57">
        <f ca="1">SUMIFS(Tabla7[Monto],Tabla7[Moneda],$N$5,Tabla7[Mes],J$12,Tabla7[Cuenta asociada],$D82)</f>
        <v>5548</v>
      </c>
      <c r="K82" s="57">
        <f ca="1">SUMIFS(Tabla7[Monto],Tabla7[Moneda],$N$5,Tabla7[Mes],K$12,Tabla7[Cuenta asociada],$D82)</f>
        <v>0</v>
      </c>
      <c r="L82" s="57">
        <f ca="1">SUMIFS(Tabla7[Monto],Tabla7[Moneda],$N$5,Tabla7[Mes],L$12,Tabla7[Cuenta asociada],$D82)</f>
        <v>0</v>
      </c>
      <c r="M82" s="57">
        <f ca="1">SUMIFS(Tabla7[Monto],Tabla7[Moneda],$N$5,Tabla7[Mes],M$12,Tabla7[Cuenta asociada],$D82)</f>
        <v>0</v>
      </c>
      <c r="N82" s="57">
        <f ca="1">SUMIFS(Tabla7[Monto],Tabla7[Moneda],$N$5,Tabla7[Mes],N$12,Tabla7[Cuenta asociada],$D82)</f>
        <v>0</v>
      </c>
      <c r="O82" s="57">
        <f ca="1">SUMIFS(Tabla7[Monto],Tabla7[Moneda],$N$5,Tabla7[Mes],O$12,Tabla7[Cuenta asociada],$D82)</f>
        <v>0</v>
      </c>
      <c r="P82" s="57">
        <f ca="1">SUMIFS(Tabla7[Monto],Tabla7[Moneda],$N$5,Tabla7[Mes],P$12,Tabla7[Cuenta asociada],$D82)</f>
        <v>0</v>
      </c>
      <c r="Q82" s="57">
        <f ca="1">SUMIFS(Tabla7[Monto],Tabla7[Moneda],$N$5,Tabla7[Mes],Q$12,Tabla7[Cuenta asociada],$D82)</f>
        <v>0</v>
      </c>
      <c r="R82" s="57">
        <f ca="1">SUMIFS(Tabla7[Monto],Tabla7[Moneda],$N$5,Tabla7[Mes],R$12,Tabla7[Cuenta asociada],$D82)</f>
        <v>0</v>
      </c>
      <c r="S82" s="40"/>
      <c r="T82" s="25"/>
      <c r="U82" s="28"/>
    </row>
    <row r="83" spans="2:21" ht="15" x14ac:dyDescent="0.2">
      <c r="B83" s="25"/>
      <c r="C83" s="21">
        <v>5</v>
      </c>
      <c r="D83" s="102" t="str">
        <f>IFERROR(INDEX(Tablas!$H$5:$H$1048576,MATCH(CONCATENATE(C78,".",$C83),Tablas!$L$5:$L$1048576,0),1),"")</f>
        <v>SOAT</v>
      </c>
      <c r="E83" s="44">
        <f t="shared" ca="1" si="13"/>
        <v>5915</v>
      </c>
      <c r="F83" s="45">
        <f ca="1">IFERROR(E83/E78,"")</f>
        <v>0.12760495318634854</v>
      </c>
      <c r="G83" s="57">
        <f ca="1">SUMIFS(Tabla7[Monto],Tabla7[Moneda],$N$5,Tabla7[Mes],G$12,Tabla7[Cuenta asociada],$D83)</f>
        <v>0</v>
      </c>
      <c r="H83" s="57">
        <f ca="1">SUMIFS(Tabla7[Monto],Tabla7[Moneda],$N$5,Tabla7[Mes],H$12,Tabla7[Cuenta asociada],$D83)</f>
        <v>0</v>
      </c>
      <c r="I83" s="57">
        <f ca="1">SUMIFS(Tabla7[Monto],Tabla7[Moneda],$N$5,Tabla7[Mes],I$12,Tabla7[Cuenta asociada],$D83)</f>
        <v>5915</v>
      </c>
      <c r="J83" s="57">
        <f ca="1">SUMIFS(Tabla7[Monto],Tabla7[Moneda],$N$5,Tabla7[Mes],J$12,Tabla7[Cuenta asociada],$D83)</f>
        <v>0</v>
      </c>
      <c r="K83" s="57">
        <f ca="1">SUMIFS(Tabla7[Monto],Tabla7[Moneda],$N$5,Tabla7[Mes],K$12,Tabla7[Cuenta asociada],$D83)</f>
        <v>0</v>
      </c>
      <c r="L83" s="57">
        <f ca="1">SUMIFS(Tabla7[Monto],Tabla7[Moneda],$N$5,Tabla7[Mes],L$12,Tabla7[Cuenta asociada],$D83)</f>
        <v>0</v>
      </c>
      <c r="M83" s="57">
        <f ca="1">SUMIFS(Tabla7[Monto],Tabla7[Moneda],$N$5,Tabla7[Mes],M$12,Tabla7[Cuenta asociada],$D83)</f>
        <v>0</v>
      </c>
      <c r="N83" s="57">
        <f ca="1">SUMIFS(Tabla7[Monto],Tabla7[Moneda],$N$5,Tabla7[Mes],N$12,Tabla7[Cuenta asociada],$D83)</f>
        <v>0</v>
      </c>
      <c r="O83" s="57">
        <f ca="1">SUMIFS(Tabla7[Monto],Tabla7[Moneda],$N$5,Tabla7[Mes],O$12,Tabla7[Cuenta asociada],$D83)</f>
        <v>0</v>
      </c>
      <c r="P83" s="57">
        <f ca="1">SUMIFS(Tabla7[Monto],Tabla7[Moneda],$N$5,Tabla7[Mes],P$12,Tabla7[Cuenta asociada],$D83)</f>
        <v>0</v>
      </c>
      <c r="Q83" s="57">
        <f ca="1">SUMIFS(Tabla7[Monto],Tabla7[Moneda],$N$5,Tabla7[Mes],Q$12,Tabla7[Cuenta asociada],$D83)</f>
        <v>0</v>
      </c>
      <c r="R83" s="57">
        <f ca="1">SUMIFS(Tabla7[Monto],Tabla7[Moneda],$N$5,Tabla7[Mes],R$12,Tabla7[Cuenta asociada],$D83)</f>
        <v>0</v>
      </c>
      <c r="S83" s="40"/>
      <c r="T83" s="25"/>
      <c r="U83" s="28"/>
    </row>
    <row r="84" spans="2:21" ht="15" x14ac:dyDescent="0.2">
      <c r="B84" s="25"/>
      <c r="C84" s="21">
        <v>6</v>
      </c>
      <c r="D84" s="102" t="str">
        <f>IFERROR(INDEX(Tablas!$H$5:$H$1048576,MATCH(CONCATENATE(C78,".",$C84),Tablas!$L$5:$L$1048576,0),1),"")</f>
        <v>Costo neto enajenaci¾n</v>
      </c>
      <c r="E84" s="44">
        <f t="shared" ca="1" si="13"/>
        <v>140</v>
      </c>
      <c r="F84" s="45">
        <f ca="1">IFERROR(E84/E78,"")</f>
        <v>3.0202355783751134E-3</v>
      </c>
      <c r="G84" s="57">
        <f ca="1">SUMIFS(Tabla7[Monto],Tabla7[Moneda],$N$5,Tabla7[Mes],G$12,Tabla7[Cuenta asociada],$D84)</f>
        <v>0</v>
      </c>
      <c r="H84" s="57">
        <f ca="1">SUMIFS(Tabla7[Monto],Tabla7[Moneda],$N$5,Tabla7[Mes],H$12,Tabla7[Cuenta asociada],$D84)</f>
        <v>0</v>
      </c>
      <c r="I84" s="57">
        <f ca="1">SUMIFS(Tabla7[Monto],Tabla7[Moneda],$N$5,Tabla7[Mes],I$12,Tabla7[Cuenta asociada],$D84)</f>
        <v>0</v>
      </c>
      <c r="J84" s="57">
        <f ca="1">SUMIFS(Tabla7[Monto],Tabla7[Moneda],$N$5,Tabla7[Mes],J$12,Tabla7[Cuenta asociada],$D84)</f>
        <v>0</v>
      </c>
      <c r="K84" s="57">
        <f ca="1">SUMIFS(Tabla7[Monto],Tabla7[Moneda],$N$5,Tabla7[Mes],K$12,Tabla7[Cuenta asociada],$D84)</f>
        <v>0</v>
      </c>
      <c r="L84" s="57">
        <f ca="1">SUMIFS(Tabla7[Monto],Tabla7[Moneda],$N$5,Tabla7[Mes],L$12,Tabla7[Cuenta asociada],$D84)</f>
        <v>140</v>
      </c>
      <c r="M84" s="57">
        <f ca="1">SUMIFS(Tabla7[Monto],Tabla7[Moneda],$N$5,Tabla7[Mes],M$12,Tabla7[Cuenta asociada],$D84)</f>
        <v>0</v>
      </c>
      <c r="N84" s="57">
        <f ca="1">SUMIFS(Tabla7[Monto],Tabla7[Moneda],$N$5,Tabla7[Mes],N$12,Tabla7[Cuenta asociada],$D84)</f>
        <v>0</v>
      </c>
      <c r="O84" s="57">
        <f ca="1">SUMIFS(Tabla7[Monto],Tabla7[Moneda],$N$5,Tabla7[Mes],O$12,Tabla7[Cuenta asociada],$D84)</f>
        <v>0</v>
      </c>
      <c r="P84" s="57">
        <f ca="1">SUMIFS(Tabla7[Monto],Tabla7[Moneda],$N$5,Tabla7[Mes],P$12,Tabla7[Cuenta asociada],$D84)</f>
        <v>0</v>
      </c>
      <c r="Q84" s="57">
        <f ca="1">SUMIFS(Tabla7[Monto],Tabla7[Moneda],$N$5,Tabla7[Mes],Q$12,Tabla7[Cuenta asociada],$D84)</f>
        <v>0</v>
      </c>
      <c r="R84" s="57">
        <f ca="1">SUMIFS(Tabla7[Monto],Tabla7[Moneda],$N$5,Tabla7[Mes],R$12,Tabla7[Cuenta asociada],$D84)</f>
        <v>0</v>
      </c>
      <c r="S84" s="40"/>
      <c r="T84" s="25"/>
      <c r="U84" s="28"/>
    </row>
    <row r="85" spans="2:21" ht="15" x14ac:dyDescent="0.2">
      <c r="B85" s="25"/>
      <c r="C85" s="21">
        <v>7</v>
      </c>
      <c r="D85" s="102" t="str">
        <f>IFERROR(INDEX(Tablas!$H$5:$H$1048576,MATCH(CONCATENATE(C78,".",$C85),Tablas!$L$5:$L$1048576,0),1),"")</f>
        <v>Suministros diversos</v>
      </c>
      <c r="E85" s="44">
        <f t="shared" ca="1" si="13"/>
        <v>2468</v>
      </c>
      <c r="F85" s="45">
        <f ca="1">IFERROR(E85/E78,"")</f>
        <v>5.3242438624498428E-2</v>
      </c>
      <c r="G85" s="57">
        <f ca="1">SUMIFS(Tabla7[Monto],Tabla7[Moneda],$N$5,Tabla7[Mes],G$12,Tabla7[Cuenta asociada],$D85)</f>
        <v>0</v>
      </c>
      <c r="H85" s="57">
        <f ca="1">SUMIFS(Tabla7[Monto],Tabla7[Moneda],$N$5,Tabla7[Mes],H$12,Tabla7[Cuenta asociada],$D85)</f>
        <v>0</v>
      </c>
      <c r="I85" s="57">
        <f ca="1">SUMIFS(Tabla7[Monto],Tabla7[Moneda],$N$5,Tabla7[Mes],I$12,Tabla7[Cuenta asociada],$D85)</f>
        <v>0</v>
      </c>
      <c r="J85" s="57">
        <f ca="1">SUMIFS(Tabla7[Monto],Tabla7[Moneda],$N$5,Tabla7[Mes],J$12,Tabla7[Cuenta asociada],$D85)</f>
        <v>0</v>
      </c>
      <c r="K85" s="57">
        <f ca="1">SUMIFS(Tabla7[Monto],Tabla7[Moneda],$N$5,Tabla7[Mes],K$12,Tabla7[Cuenta asociada],$D85)</f>
        <v>0</v>
      </c>
      <c r="L85" s="57">
        <f ca="1">SUMIFS(Tabla7[Monto],Tabla7[Moneda],$N$5,Tabla7[Mes],L$12,Tabla7[Cuenta asociada],$D85)</f>
        <v>2468</v>
      </c>
      <c r="M85" s="57">
        <f ca="1">SUMIFS(Tabla7[Monto],Tabla7[Moneda],$N$5,Tabla7[Mes],M$12,Tabla7[Cuenta asociada],$D85)</f>
        <v>0</v>
      </c>
      <c r="N85" s="57">
        <f ca="1">SUMIFS(Tabla7[Monto],Tabla7[Moneda],$N$5,Tabla7[Mes],N$12,Tabla7[Cuenta asociada],$D85)</f>
        <v>0</v>
      </c>
      <c r="O85" s="57">
        <f ca="1">SUMIFS(Tabla7[Monto],Tabla7[Moneda],$N$5,Tabla7[Mes],O$12,Tabla7[Cuenta asociada],$D85)</f>
        <v>0</v>
      </c>
      <c r="P85" s="57">
        <f ca="1">SUMIFS(Tabla7[Monto],Tabla7[Moneda],$N$5,Tabla7[Mes],P$12,Tabla7[Cuenta asociada],$D85)</f>
        <v>0</v>
      </c>
      <c r="Q85" s="57">
        <f ca="1">SUMIFS(Tabla7[Monto],Tabla7[Moneda],$N$5,Tabla7[Mes],Q$12,Tabla7[Cuenta asociada],$D85)</f>
        <v>0</v>
      </c>
      <c r="R85" s="57">
        <f ca="1">SUMIFS(Tabla7[Monto],Tabla7[Moneda],$N$5,Tabla7[Mes],R$12,Tabla7[Cuenta asociada],$D85)</f>
        <v>0</v>
      </c>
      <c r="S85" s="40"/>
      <c r="T85" s="25"/>
      <c r="U85" s="28"/>
    </row>
    <row r="86" spans="2:21" ht="15" x14ac:dyDescent="0.2">
      <c r="B86" s="25"/>
      <c r="C86" s="21">
        <v>8</v>
      </c>
      <c r="D86" s="102" t="str">
        <f>IFERROR(INDEX(Tablas!$H$5:$H$1048576,MATCH(CONCATENATE(C78,".",$C86),Tablas!$L$5:$L$1048576,0),1),"")</f>
        <v>comprobantes de pago</v>
      </c>
      <c r="E86" s="44">
        <f t="shared" ca="1" si="13"/>
        <v>3291</v>
      </c>
      <c r="F86" s="45">
        <f ca="1">IFERROR(E86/E78,"")</f>
        <v>7.099710920308927E-2</v>
      </c>
      <c r="G86" s="57">
        <f ca="1">SUMIFS(Tabla7[Monto],Tabla7[Moneda],$N$5,Tabla7[Mes],G$12,Tabla7[Cuenta asociada],$D86)</f>
        <v>0</v>
      </c>
      <c r="H86" s="57">
        <f ca="1">SUMIFS(Tabla7[Monto],Tabla7[Moneda],$N$5,Tabla7[Mes],H$12,Tabla7[Cuenta asociada],$D86)</f>
        <v>0</v>
      </c>
      <c r="I86" s="57">
        <f ca="1">SUMIFS(Tabla7[Monto],Tabla7[Moneda],$N$5,Tabla7[Mes],I$12,Tabla7[Cuenta asociada],$D86)</f>
        <v>3291</v>
      </c>
      <c r="J86" s="57">
        <f ca="1">SUMIFS(Tabla7[Monto],Tabla7[Moneda],$N$5,Tabla7[Mes],J$12,Tabla7[Cuenta asociada],$D86)</f>
        <v>0</v>
      </c>
      <c r="K86" s="57">
        <f ca="1">SUMIFS(Tabla7[Monto],Tabla7[Moneda],$N$5,Tabla7[Mes],K$12,Tabla7[Cuenta asociada],$D86)</f>
        <v>0</v>
      </c>
      <c r="L86" s="57">
        <f ca="1">SUMIFS(Tabla7[Monto],Tabla7[Moneda],$N$5,Tabla7[Mes],L$12,Tabla7[Cuenta asociada],$D86)</f>
        <v>0</v>
      </c>
      <c r="M86" s="57">
        <f ca="1">SUMIFS(Tabla7[Monto],Tabla7[Moneda],$N$5,Tabla7[Mes],M$12,Tabla7[Cuenta asociada],$D86)</f>
        <v>0</v>
      </c>
      <c r="N86" s="57">
        <f ca="1">SUMIFS(Tabla7[Monto],Tabla7[Moneda],$N$5,Tabla7[Mes],N$12,Tabla7[Cuenta asociada],$D86)</f>
        <v>0</v>
      </c>
      <c r="O86" s="57">
        <f ca="1">SUMIFS(Tabla7[Monto],Tabla7[Moneda],$N$5,Tabla7[Mes],O$12,Tabla7[Cuenta asociada],$D86)</f>
        <v>0</v>
      </c>
      <c r="P86" s="57">
        <f ca="1">SUMIFS(Tabla7[Monto],Tabla7[Moneda],$N$5,Tabla7[Mes],P$12,Tabla7[Cuenta asociada],$D86)</f>
        <v>0</v>
      </c>
      <c r="Q86" s="57">
        <f ca="1">SUMIFS(Tabla7[Monto],Tabla7[Moneda],$N$5,Tabla7[Mes],Q$12,Tabla7[Cuenta asociada],$D86)</f>
        <v>0</v>
      </c>
      <c r="R86" s="57">
        <f ca="1">SUMIFS(Tabla7[Monto],Tabla7[Moneda],$N$5,Tabla7[Mes],R$12,Tabla7[Cuenta asociada],$D86)</f>
        <v>0</v>
      </c>
      <c r="S86" s="40"/>
      <c r="T86" s="25"/>
      <c r="U86" s="28"/>
    </row>
    <row r="87" spans="2:21" ht="15" x14ac:dyDescent="0.2">
      <c r="B87" s="25"/>
      <c r="C87" s="21">
        <v>9</v>
      </c>
      <c r="D87" s="102" t="str">
        <f>IFERROR(INDEX(Tablas!$H$5:$H$1048576,MATCH(CONCATENATE(C78,".",$C87),Tablas!$L$5:$L$1048576,0),1),"")</f>
        <v>Combustible</v>
      </c>
      <c r="E87" s="44">
        <f t="shared" ca="1" si="13"/>
        <v>1228</v>
      </c>
      <c r="F87" s="45">
        <f ca="1">IFERROR(E87/E78,"")</f>
        <v>2.6491780644604564E-2</v>
      </c>
      <c r="G87" s="57">
        <f ca="1">SUMIFS(Tabla7[Monto],Tabla7[Moneda],$N$5,Tabla7[Mes],G$12,Tabla7[Cuenta asociada],$D87)</f>
        <v>0</v>
      </c>
      <c r="H87" s="57">
        <f ca="1">SUMIFS(Tabla7[Monto],Tabla7[Moneda],$N$5,Tabla7[Mes],H$12,Tabla7[Cuenta asociada],$D87)</f>
        <v>0</v>
      </c>
      <c r="I87" s="57">
        <f ca="1">SUMIFS(Tabla7[Monto],Tabla7[Moneda],$N$5,Tabla7[Mes],I$12,Tabla7[Cuenta asociada],$D87)</f>
        <v>0</v>
      </c>
      <c r="J87" s="57">
        <f ca="1">SUMIFS(Tabla7[Monto],Tabla7[Moneda],$N$5,Tabla7[Mes],J$12,Tabla7[Cuenta asociada],$D87)</f>
        <v>0</v>
      </c>
      <c r="K87" s="57">
        <f ca="1">SUMIFS(Tabla7[Monto],Tabla7[Moneda],$N$5,Tabla7[Mes],K$12,Tabla7[Cuenta asociada],$D87)</f>
        <v>0</v>
      </c>
      <c r="L87" s="57">
        <f ca="1">SUMIFS(Tabla7[Monto],Tabla7[Moneda],$N$5,Tabla7[Mes],L$12,Tabla7[Cuenta asociada],$D87)</f>
        <v>1228</v>
      </c>
      <c r="M87" s="57">
        <f ca="1">SUMIFS(Tabla7[Monto],Tabla7[Moneda],$N$5,Tabla7[Mes],M$12,Tabla7[Cuenta asociada],$D87)</f>
        <v>0</v>
      </c>
      <c r="N87" s="57">
        <f ca="1">SUMIFS(Tabla7[Monto],Tabla7[Moneda],$N$5,Tabla7[Mes],N$12,Tabla7[Cuenta asociada],$D87)</f>
        <v>0</v>
      </c>
      <c r="O87" s="57">
        <f ca="1">SUMIFS(Tabla7[Monto],Tabla7[Moneda],$N$5,Tabla7[Mes],O$12,Tabla7[Cuenta asociada],$D87)</f>
        <v>0</v>
      </c>
      <c r="P87" s="57">
        <f ca="1">SUMIFS(Tabla7[Monto],Tabla7[Moneda],$N$5,Tabla7[Mes],P$12,Tabla7[Cuenta asociada],$D87)</f>
        <v>0</v>
      </c>
      <c r="Q87" s="57">
        <f ca="1">SUMIFS(Tabla7[Monto],Tabla7[Moneda],$N$5,Tabla7[Mes],Q$12,Tabla7[Cuenta asociada],$D87)</f>
        <v>0</v>
      </c>
      <c r="R87" s="57">
        <f ca="1">SUMIFS(Tabla7[Monto],Tabla7[Moneda],$N$5,Tabla7[Mes],R$12,Tabla7[Cuenta asociada],$D87)</f>
        <v>0</v>
      </c>
      <c r="S87" s="40"/>
      <c r="T87" s="25"/>
      <c r="U87" s="28"/>
    </row>
    <row r="88" spans="2:21" ht="15" x14ac:dyDescent="0.2">
      <c r="B88" s="25"/>
      <c r="C88" s="21">
        <v>10</v>
      </c>
      <c r="D88" s="102" t="str">
        <f>IFERROR(INDEX(Tablas!$H$5:$H$1048576,MATCH(CONCATENATE(C78,".",$C88),Tablas!$L$5:$L$1048576,0),1),"")</f>
        <v>Otros-Gastos Reparables</v>
      </c>
      <c r="E88" s="44">
        <f t="shared" ca="1" si="13"/>
        <v>6450</v>
      </c>
      <c r="F88" s="45">
        <f ca="1">IFERROR(E88/E78,"")</f>
        <v>0.1391465677179963</v>
      </c>
      <c r="G88" s="57">
        <f ca="1">SUMIFS(Tabla7[Monto],Tabla7[Moneda],$N$5,Tabla7[Mes],G$12,Tabla7[Cuenta asociada],$D88)</f>
        <v>0</v>
      </c>
      <c r="H88" s="57">
        <f ca="1">SUMIFS(Tabla7[Monto],Tabla7[Moneda],$N$5,Tabla7[Mes],H$12,Tabla7[Cuenta asociada],$D88)</f>
        <v>0</v>
      </c>
      <c r="I88" s="57">
        <f ca="1">SUMIFS(Tabla7[Monto],Tabla7[Moneda],$N$5,Tabla7[Mes],I$12,Tabla7[Cuenta asociada],$D88)</f>
        <v>0</v>
      </c>
      <c r="J88" s="57">
        <f ca="1">SUMIFS(Tabla7[Monto],Tabla7[Moneda],$N$5,Tabla7[Mes],J$12,Tabla7[Cuenta asociada],$D88)</f>
        <v>0</v>
      </c>
      <c r="K88" s="57">
        <f ca="1">SUMIFS(Tabla7[Monto],Tabla7[Moneda],$N$5,Tabla7[Mes],K$12,Tabla7[Cuenta asociada],$D88)</f>
        <v>0</v>
      </c>
      <c r="L88" s="57">
        <f ca="1">SUMIFS(Tabla7[Monto],Tabla7[Moneda],$N$5,Tabla7[Mes],L$12,Tabla7[Cuenta asociada],$D88)</f>
        <v>6450</v>
      </c>
      <c r="M88" s="57">
        <f ca="1">SUMIFS(Tabla7[Monto],Tabla7[Moneda],$N$5,Tabla7[Mes],M$12,Tabla7[Cuenta asociada],$D88)</f>
        <v>0</v>
      </c>
      <c r="N88" s="57">
        <f ca="1">SUMIFS(Tabla7[Monto],Tabla7[Moneda],$N$5,Tabla7[Mes],N$12,Tabla7[Cuenta asociada],$D88)</f>
        <v>0</v>
      </c>
      <c r="O88" s="57">
        <f ca="1">SUMIFS(Tabla7[Monto],Tabla7[Moneda],$N$5,Tabla7[Mes],O$12,Tabla7[Cuenta asociada],$D88)</f>
        <v>0</v>
      </c>
      <c r="P88" s="57">
        <f ca="1">SUMIFS(Tabla7[Monto],Tabla7[Moneda],$N$5,Tabla7[Mes],P$12,Tabla7[Cuenta asociada],$D88)</f>
        <v>0</v>
      </c>
      <c r="Q88" s="57">
        <f ca="1">SUMIFS(Tabla7[Monto],Tabla7[Moneda],$N$5,Tabla7[Mes],Q$12,Tabla7[Cuenta asociada],$D88)</f>
        <v>0</v>
      </c>
      <c r="R88" s="57">
        <f ca="1">SUMIFS(Tabla7[Monto],Tabla7[Moneda],$N$5,Tabla7[Mes],R$12,Tabla7[Cuenta asociada],$D88)</f>
        <v>0</v>
      </c>
      <c r="S88" s="40"/>
      <c r="T88" s="25"/>
      <c r="U88" s="28"/>
    </row>
    <row r="89" spans="2:21" ht="15" x14ac:dyDescent="0.2">
      <c r="B89" s="25"/>
      <c r="C89" s="21">
        <v>11</v>
      </c>
      <c r="D89" s="102" t="str">
        <f>IFERROR(INDEX(Tablas!$H$5:$H$1048576,MATCH(CONCATENATE(C78,".",$C89),Tablas!$L$5:$L$1048576,0),1),"")</f>
        <v>Sanciones Administra</v>
      </c>
      <c r="E89" s="44">
        <f t="shared" ca="1" si="13"/>
        <v>597</v>
      </c>
      <c r="F89" s="45">
        <f ca="1">IFERROR(E89/E78,"")</f>
        <v>1.2879147430642448E-2</v>
      </c>
      <c r="G89" s="57">
        <f ca="1">SUMIFS(Tabla7[Monto],Tabla7[Moneda],$N$5,Tabla7[Mes],G$12,Tabla7[Cuenta asociada],$D89)</f>
        <v>0</v>
      </c>
      <c r="H89" s="57">
        <f ca="1">SUMIFS(Tabla7[Monto],Tabla7[Moneda],$N$5,Tabla7[Mes],H$12,Tabla7[Cuenta asociada],$D89)</f>
        <v>0</v>
      </c>
      <c r="I89" s="57">
        <f ca="1">SUMIFS(Tabla7[Monto],Tabla7[Moneda],$N$5,Tabla7[Mes],I$12,Tabla7[Cuenta asociada],$D89)</f>
        <v>597</v>
      </c>
      <c r="J89" s="57">
        <f ca="1">SUMIFS(Tabla7[Monto],Tabla7[Moneda],$N$5,Tabla7[Mes],J$12,Tabla7[Cuenta asociada],$D89)</f>
        <v>0</v>
      </c>
      <c r="K89" s="57">
        <f ca="1">SUMIFS(Tabla7[Monto],Tabla7[Moneda],$N$5,Tabla7[Mes],K$12,Tabla7[Cuenta asociada],$D89)</f>
        <v>0</v>
      </c>
      <c r="L89" s="57">
        <f ca="1">SUMIFS(Tabla7[Monto],Tabla7[Moneda],$N$5,Tabla7[Mes],L$12,Tabla7[Cuenta asociada],$D89)</f>
        <v>0</v>
      </c>
      <c r="M89" s="57">
        <f ca="1">SUMIFS(Tabla7[Monto],Tabla7[Moneda],$N$5,Tabla7[Mes],M$12,Tabla7[Cuenta asociada],$D89)</f>
        <v>0</v>
      </c>
      <c r="N89" s="57">
        <f ca="1">SUMIFS(Tabla7[Monto],Tabla7[Moneda],$N$5,Tabla7[Mes],N$12,Tabla7[Cuenta asociada],$D89)</f>
        <v>0</v>
      </c>
      <c r="O89" s="57">
        <f ca="1">SUMIFS(Tabla7[Monto],Tabla7[Moneda],$N$5,Tabla7[Mes],O$12,Tabla7[Cuenta asociada],$D89)</f>
        <v>0</v>
      </c>
      <c r="P89" s="57">
        <f ca="1">SUMIFS(Tabla7[Monto],Tabla7[Moneda],$N$5,Tabla7[Mes],P$12,Tabla7[Cuenta asociada],$D89)</f>
        <v>0</v>
      </c>
      <c r="Q89" s="57">
        <f ca="1">SUMIFS(Tabla7[Monto],Tabla7[Moneda],$N$5,Tabla7[Mes],Q$12,Tabla7[Cuenta asociada],$D89)</f>
        <v>0</v>
      </c>
      <c r="R89" s="57">
        <f ca="1">SUMIFS(Tabla7[Monto],Tabla7[Moneda],$N$5,Tabla7[Mes],R$12,Tabla7[Cuenta asociada],$D89)</f>
        <v>0</v>
      </c>
      <c r="S89" s="40"/>
      <c r="T89" s="25"/>
      <c r="U89" s="28"/>
    </row>
    <row r="90" spans="2:21" ht="15" x14ac:dyDescent="0.2">
      <c r="B90" s="25"/>
      <c r="C90" s="21">
        <v>12</v>
      </c>
      <c r="D90" s="102" t="str">
        <f>IFERROR(INDEX(Tablas!$H$5:$H$1048576,MATCH(CONCATENATE(C78,".",$C90),Tablas!$L$5:$L$1048576,0),1),"")</f>
        <v>Movilidad</v>
      </c>
      <c r="E90" s="44">
        <f t="shared" ca="1" si="13"/>
        <v>4961</v>
      </c>
      <c r="F90" s="45">
        <f ca="1">IFERROR(E90/E78,"")</f>
        <v>0.10702420503084954</v>
      </c>
      <c r="G90" s="57">
        <f ca="1">SUMIFS(Tabla7[Monto],Tabla7[Moneda],$N$5,Tabla7[Mes],G$12,Tabla7[Cuenta asociada],$D90)</f>
        <v>0</v>
      </c>
      <c r="H90" s="57">
        <f ca="1">SUMIFS(Tabla7[Monto],Tabla7[Moneda],$N$5,Tabla7[Mes],H$12,Tabla7[Cuenta asociada],$D90)</f>
        <v>4961</v>
      </c>
      <c r="I90" s="57">
        <f ca="1">SUMIFS(Tabla7[Monto],Tabla7[Moneda],$N$5,Tabla7[Mes],I$12,Tabla7[Cuenta asociada],$D90)</f>
        <v>0</v>
      </c>
      <c r="J90" s="57">
        <f ca="1">SUMIFS(Tabla7[Monto],Tabla7[Moneda],$N$5,Tabla7[Mes],J$12,Tabla7[Cuenta asociada],$D90)</f>
        <v>0</v>
      </c>
      <c r="K90" s="57">
        <f ca="1">SUMIFS(Tabla7[Monto],Tabla7[Moneda],$N$5,Tabla7[Mes],K$12,Tabla7[Cuenta asociada],$D90)</f>
        <v>0</v>
      </c>
      <c r="L90" s="57">
        <f ca="1">SUMIFS(Tabla7[Monto],Tabla7[Moneda],$N$5,Tabla7[Mes],L$12,Tabla7[Cuenta asociada],$D90)</f>
        <v>0</v>
      </c>
      <c r="M90" s="57">
        <f ca="1">SUMIFS(Tabla7[Monto],Tabla7[Moneda],$N$5,Tabla7[Mes],M$12,Tabla7[Cuenta asociada],$D90)</f>
        <v>0</v>
      </c>
      <c r="N90" s="57">
        <f ca="1">SUMIFS(Tabla7[Monto],Tabla7[Moneda],$N$5,Tabla7[Mes],N$12,Tabla7[Cuenta asociada],$D90)</f>
        <v>0</v>
      </c>
      <c r="O90" s="57">
        <f ca="1">SUMIFS(Tabla7[Monto],Tabla7[Moneda],$N$5,Tabla7[Mes],O$12,Tabla7[Cuenta asociada],$D90)</f>
        <v>0</v>
      </c>
      <c r="P90" s="57">
        <f ca="1">SUMIFS(Tabla7[Monto],Tabla7[Moneda],$N$5,Tabla7[Mes],P$12,Tabla7[Cuenta asociada],$D90)</f>
        <v>0</v>
      </c>
      <c r="Q90" s="57">
        <f ca="1">SUMIFS(Tabla7[Monto],Tabla7[Moneda],$N$5,Tabla7[Mes],Q$12,Tabla7[Cuenta asociada],$D90)</f>
        <v>0</v>
      </c>
      <c r="R90" s="57">
        <f ca="1">SUMIFS(Tabla7[Monto],Tabla7[Moneda],$N$5,Tabla7[Mes],R$12,Tabla7[Cuenta asociada],$D90)</f>
        <v>0</v>
      </c>
      <c r="S90" s="40"/>
      <c r="T90" s="25"/>
      <c r="U90" s="28"/>
    </row>
    <row r="91" spans="2:21" ht="15" x14ac:dyDescent="0.2">
      <c r="B91" s="25"/>
      <c r="C91" s="21">
        <v>13</v>
      </c>
      <c r="D91" s="102" t="str">
        <f>IFERROR(INDEX(Tablas!$H$5:$H$1048576,MATCH(CONCATENATE(C78,".",$C91),Tablas!$L$5:$L$1048576,0),1),"")</f>
        <v/>
      </c>
      <c r="E91" s="44">
        <f t="shared" ca="1" si="13"/>
        <v>0</v>
      </c>
      <c r="F91" s="45">
        <f ca="1">IFERROR(E91/E78,"")</f>
        <v>0</v>
      </c>
      <c r="G91" s="57">
        <f ca="1">SUMIFS(Tabla7[Monto],Tabla7[Moneda],$N$5,Tabla7[Mes],G$12,Tabla7[Cuenta asociada],$D91)</f>
        <v>0</v>
      </c>
      <c r="H91" s="57">
        <f ca="1">SUMIFS(Tabla7[Monto],Tabla7[Moneda],$N$5,Tabla7[Mes],H$12,Tabla7[Cuenta asociada],$D91)</f>
        <v>0</v>
      </c>
      <c r="I91" s="57">
        <f ca="1">SUMIFS(Tabla7[Monto],Tabla7[Moneda],$N$5,Tabla7[Mes],I$12,Tabla7[Cuenta asociada],$D91)</f>
        <v>0</v>
      </c>
      <c r="J91" s="57">
        <f ca="1">SUMIFS(Tabla7[Monto],Tabla7[Moneda],$N$5,Tabla7[Mes],J$12,Tabla7[Cuenta asociada],$D91)</f>
        <v>0</v>
      </c>
      <c r="K91" s="57">
        <f ca="1">SUMIFS(Tabla7[Monto],Tabla7[Moneda],$N$5,Tabla7[Mes],K$12,Tabla7[Cuenta asociada],$D91)</f>
        <v>0</v>
      </c>
      <c r="L91" s="57">
        <f ca="1">SUMIFS(Tabla7[Monto],Tabla7[Moneda],$N$5,Tabla7[Mes],L$12,Tabla7[Cuenta asociada],$D91)</f>
        <v>0</v>
      </c>
      <c r="M91" s="57">
        <f ca="1">SUMIFS(Tabla7[Monto],Tabla7[Moneda],$N$5,Tabla7[Mes],M$12,Tabla7[Cuenta asociada],$D91)</f>
        <v>0</v>
      </c>
      <c r="N91" s="57">
        <f ca="1">SUMIFS(Tabla7[Monto],Tabla7[Moneda],$N$5,Tabla7[Mes],N$12,Tabla7[Cuenta asociada],$D91)</f>
        <v>0</v>
      </c>
      <c r="O91" s="57">
        <f ca="1">SUMIFS(Tabla7[Monto],Tabla7[Moneda],$N$5,Tabla7[Mes],O$12,Tabla7[Cuenta asociada],$D91)</f>
        <v>0</v>
      </c>
      <c r="P91" s="57">
        <f ca="1">SUMIFS(Tabla7[Monto],Tabla7[Moneda],$N$5,Tabla7[Mes],P$12,Tabla7[Cuenta asociada],$D91)</f>
        <v>0</v>
      </c>
      <c r="Q91" s="57">
        <f ca="1">SUMIFS(Tabla7[Monto],Tabla7[Moneda],$N$5,Tabla7[Mes],Q$12,Tabla7[Cuenta asociada],$D91)</f>
        <v>0</v>
      </c>
      <c r="R91" s="57">
        <f ca="1">SUMIFS(Tabla7[Monto],Tabla7[Moneda],$N$5,Tabla7[Mes],R$12,Tabla7[Cuenta asociada],$D91)</f>
        <v>0</v>
      </c>
      <c r="S91" s="40"/>
      <c r="T91" s="25"/>
      <c r="U91" s="28"/>
    </row>
    <row r="92" spans="2:21" ht="15" x14ac:dyDescent="0.2">
      <c r="B92" s="25"/>
      <c r="C92" s="21">
        <v>14</v>
      </c>
      <c r="D92" s="102" t="str">
        <f>IFERROR(INDEX(Tablas!$H$5:$H$1048576,MATCH(CONCATENATE(C78,".",$C92),Tablas!$L$5:$L$1048576,0),1),"")</f>
        <v/>
      </c>
      <c r="E92" s="44">
        <f t="shared" ca="1" si="13"/>
        <v>0</v>
      </c>
      <c r="F92" s="45">
        <f ca="1">IFERROR(E92/E78,"")</f>
        <v>0</v>
      </c>
      <c r="G92" s="57">
        <f ca="1">SUMIFS(Tabla7[Monto],Tabla7[Moneda],$N$5,Tabla7[Mes],G$12,Tabla7[Cuenta asociada],$D92)</f>
        <v>0</v>
      </c>
      <c r="H92" s="57">
        <f ca="1">SUMIFS(Tabla7[Monto],Tabla7[Moneda],$N$5,Tabla7[Mes],H$12,Tabla7[Cuenta asociada],$D92)</f>
        <v>0</v>
      </c>
      <c r="I92" s="57">
        <f ca="1">SUMIFS(Tabla7[Monto],Tabla7[Moneda],$N$5,Tabla7[Mes],I$12,Tabla7[Cuenta asociada],$D92)</f>
        <v>0</v>
      </c>
      <c r="J92" s="57">
        <f ca="1">SUMIFS(Tabla7[Monto],Tabla7[Moneda],$N$5,Tabla7[Mes],J$12,Tabla7[Cuenta asociada],$D92)</f>
        <v>0</v>
      </c>
      <c r="K92" s="57">
        <f ca="1">SUMIFS(Tabla7[Monto],Tabla7[Moneda],$N$5,Tabla7[Mes],K$12,Tabla7[Cuenta asociada],$D92)</f>
        <v>0</v>
      </c>
      <c r="L92" s="57">
        <f ca="1">SUMIFS(Tabla7[Monto],Tabla7[Moneda],$N$5,Tabla7[Mes],L$12,Tabla7[Cuenta asociada],$D92)</f>
        <v>0</v>
      </c>
      <c r="M92" s="57">
        <f ca="1">SUMIFS(Tabla7[Monto],Tabla7[Moneda],$N$5,Tabla7[Mes],M$12,Tabla7[Cuenta asociada],$D92)</f>
        <v>0</v>
      </c>
      <c r="N92" s="57">
        <f ca="1">SUMIFS(Tabla7[Monto],Tabla7[Moneda],$N$5,Tabla7[Mes],N$12,Tabla7[Cuenta asociada],$D92)</f>
        <v>0</v>
      </c>
      <c r="O92" s="57">
        <f ca="1">SUMIFS(Tabla7[Monto],Tabla7[Moneda],$N$5,Tabla7[Mes],O$12,Tabla7[Cuenta asociada],$D92)</f>
        <v>0</v>
      </c>
      <c r="P92" s="57">
        <f ca="1">SUMIFS(Tabla7[Monto],Tabla7[Moneda],$N$5,Tabla7[Mes],P$12,Tabla7[Cuenta asociada],$D92)</f>
        <v>0</v>
      </c>
      <c r="Q92" s="57">
        <f ca="1">SUMIFS(Tabla7[Monto],Tabla7[Moneda],$N$5,Tabla7[Mes],Q$12,Tabla7[Cuenta asociada],$D92)</f>
        <v>0</v>
      </c>
      <c r="R92" s="57">
        <f ca="1">SUMIFS(Tabla7[Monto],Tabla7[Moneda],$N$5,Tabla7[Mes],R$12,Tabla7[Cuenta asociada],$D92)</f>
        <v>0</v>
      </c>
      <c r="S92" s="40"/>
      <c r="T92" s="25"/>
      <c r="U92" s="28"/>
    </row>
    <row r="93" spans="2:21" ht="15" x14ac:dyDescent="0.2">
      <c r="B93" s="25"/>
      <c r="C93" s="21">
        <v>15</v>
      </c>
      <c r="D93" s="102" t="str">
        <f>IFERROR(INDEX(Tablas!$H$5:$H$1048576,MATCH(CONCATENATE(C78,".",$C93),Tablas!$L$5:$L$1048576,0),1),"")</f>
        <v/>
      </c>
      <c r="E93" s="44">
        <f t="shared" ca="1" si="13"/>
        <v>0</v>
      </c>
      <c r="F93" s="45">
        <f ca="1">IFERROR(E93/E78,"")</f>
        <v>0</v>
      </c>
      <c r="G93" s="57">
        <f ca="1">SUMIFS(Tabla7[Monto],Tabla7[Moneda],$N$5,Tabla7[Mes],G$12,Tabla7[Cuenta asociada],$D93)</f>
        <v>0</v>
      </c>
      <c r="H93" s="57">
        <f ca="1">SUMIFS(Tabla7[Monto],Tabla7[Moneda],$N$5,Tabla7[Mes],H$12,Tabla7[Cuenta asociada],$D93)</f>
        <v>0</v>
      </c>
      <c r="I93" s="57">
        <f ca="1">SUMIFS(Tabla7[Monto],Tabla7[Moneda],$N$5,Tabla7[Mes],I$12,Tabla7[Cuenta asociada],$D93)</f>
        <v>0</v>
      </c>
      <c r="J93" s="57">
        <f ca="1">SUMIFS(Tabla7[Monto],Tabla7[Moneda],$N$5,Tabla7[Mes],J$12,Tabla7[Cuenta asociada],$D93)</f>
        <v>0</v>
      </c>
      <c r="K93" s="57">
        <f ca="1">SUMIFS(Tabla7[Monto],Tabla7[Moneda],$N$5,Tabla7[Mes],K$12,Tabla7[Cuenta asociada],$D93)</f>
        <v>0</v>
      </c>
      <c r="L93" s="57">
        <f ca="1">SUMIFS(Tabla7[Monto],Tabla7[Moneda],$N$5,Tabla7[Mes],L$12,Tabla7[Cuenta asociada],$D93)</f>
        <v>0</v>
      </c>
      <c r="M93" s="57">
        <f ca="1">SUMIFS(Tabla7[Monto],Tabla7[Moneda],$N$5,Tabla7[Mes],M$12,Tabla7[Cuenta asociada],$D93)</f>
        <v>0</v>
      </c>
      <c r="N93" s="57">
        <f ca="1">SUMIFS(Tabla7[Monto],Tabla7[Moneda],$N$5,Tabla7[Mes],N$12,Tabla7[Cuenta asociada],$D93)</f>
        <v>0</v>
      </c>
      <c r="O93" s="57">
        <f ca="1">SUMIFS(Tabla7[Monto],Tabla7[Moneda],$N$5,Tabla7[Mes],O$12,Tabla7[Cuenta asociada],$D93)</f>
        <v>0</v>
      </c>
      <c r="P93" s="57">
        <f ca="1">SUMIFS(Tabla7[Monto],Tabla7[Moneda],$N$5,Tabla7[Mes],P$12,Tabla7[Cuenta asociada],$D93)</f>
        <v>0</v>
      </c>
      <c r="Q93" s="57">
        <f ca="1">SUMIFS(Tabla7[Monto],Tabla7[Moneda],$N$5,Tabla7[Mes],Q$12,Tabla7[Cuenta asociada],$D93)</f>
        <v>0</v>
      </c>
      <c r="R93" s="57">
        <f ca="1">SUMIFS(Tabla7[Monto],Tabla7[Moneda],$N$5,Tabla7[Mes],R$12,Tabla7[Cuenta asociada],$D93)</f>
        <v>0</v>
      </c>
      <c r="S93" s="40"/>
      <c r="T93" s="25"/>
      <c r="U93" s="28"/>
    </row>
    <row r="94" spans="2:21" ht="15" x14ac:dyDescent="0.2">
      <c r="B94" s="25"/>
      <c r="C94" s="21">
        <v>16</v>
      </c>
      <c r="D94" s="102" t="str">
        <f>IFERROR(INDEX(Tablas!$H$5:$H$1048576,MATCH(CONCATENATE(C78,".",$C94),Tablas!$L$5:$L$1048576,0),1),"")</f>
        <v/>
      </c>
      <c r="E94" s="44">
        <f t="shared" ca="1" si="13"/>
        <v>0</v>
      </c>
      <c r="F94" s="45">
        <f ca="1">IFERROR(E94/E78,"")</f>
        <v>0</v>
      </c>
      <c r="G94" s="57">
        <f ca="1">SUMIFS(Tabla7[Monto],Tabla7[Moneda],$N$5,Tabla7[Mes],G$12,Tabla7[Cuenta asociada],$D94)</f>
        <v>0</v>
      </c>
      <c r="H94" s="57">
        <f ca="1">SUMIFS(Tabla7[Monto],Tabla7[Moneda],$N$5,Tabla7[Mes],H$12,Tabla7[Cuenta asociada],$D94)</f>
        <v>0</v>
      </c>
      <c r="I94" s="57">
        <f ca="1">SUMIFS(Tabla7[Monto],Tabla7[Moneda],$N$5,Tabla7[Mes],I$12,Tabla7[Cuenta asociada],$D94)</f>
        <v>0</v>
      </c>
      <c r="J94" s="57">
        <f ca="1">SUMIFS(Tabla7[Monto],Tabla7[Moneda],$N$5,Tabla7[Mes],J$12,Tabla7[Cuenta asociada],$D94)</f>
        <v>0</v>
      </c>
      <c r="K94" s="57">
        <f ca="1">SUMIFS(Tabla7[Monto],Tabla7[Moneda],$N$5,Tabla7[Mes],K$12,Tabla7[Cuenta asociada],$D94)</f>
        <v>0</v>
      </c>
      <c r="L94" s="57">
        <f ca="1">SUMIFS(Tabla7[Monto],Tabla7[Moneda],$N$5,Tabla7[Mes],L$12,Tabla7[Cuenta asociada],$D94)</f>
        <v>0</v>
      </c>
      <c r="M94" s="57">
        <f ca="1">SUMIFS(Tabla7[Monto],Tabla7[Moneda],$N$5,Tabla7[Mes],M$12,Tabla7[Cuenta asociada],$D94)</f>
        <v>0</v>
      </c>
      <c r="N94" s="57">
        <f ca="1">SUMIFS(Tabla7[Monto],Tabla7[Moneda],$N$5,Tabla7[Mes],N$12,Tabla7[Cuenta asociada],$D94)</f>
        <v>0</v>
      </c>
      <c r="O94" s="57">
        <f ca="1">SUMIFS(Tabla7[Monto],Tabla7[Moneda],$N$5,Tabla7[Mes],O$12,Tabla7[Cuenta asociada],$D94)</f>
        <v>0</v>
      </c>
      <c r="P94" s="57">
        <f ca="1">SUMIFS(Tabla7[Monto],Tabla7[Moneda],$N$5,Tabla7[Mes],P$12,Tabla7[Cuenta asociada],$D94)</f>
        <v>0</v>
      </c>
      <c r="Q94" s="57">
        <f ca="1">SUMIFS(Tabla7[Monto],Tabla7[Moneda],$N$5,Tabla7[Mes],Q$12,Tabla7[Cuenta asociada],$D94)</f>
        <v>0</v>
      </c>
      <c r="R94" s="57">
        <f ca="1">SUMIFS(Tabla7[Monto],Tabla7[Moneda],$N$5,Tabla7[Mes],R$12,Tabla7[Cuenta asociada],$D94)</f>
        <v>0</v>
      </c>
      <c r="S94" s="40"/>
      <c r="T94" s="25"/>
      <c r="U94" s="28"/>
    </row>
    <row r="95" spans="2:21" ht="15" x14ac:dyDescent="0.2">
      <c r="B95" s="25"/>
      <c r="C95" s="21">
        <v>17</v>
      </c>
      <c r="D95" s="102" t="str">
        <f>IFERROR(INDEX(Tablas!$H$5:$H$1048576,MATCH(CONCATENATE(C78,".",$C95),Tablas!$L$5:$L$1048576,0),1),"")</f>
        <v/>
      </c>
      <c r="E95" s="44">
        <f t="shared" ca="1" si="13"/>
        <v>0</v>
      </c>
      <c r="F95" s="45">
        <f ca="1">IFERROR(E95/E78,"")</f>
        <v>0</v>
      </c>
      <c r="G95" s="57">
        <f ca="1">SUMIFS(Tabla7[Monto],Tabla7[Moneda],$N$5,Tabla7[Mes],G$12,Tabla7[Cuenta asociada],$D95)</f>
        <v>0</v>
      </c>
      <c r="H95" s="57">
        <f ca="1">SUMIFS(Tabla7[Monto],Tabla7[Moneda],$N$5,Tabla7[Mes],H$12,Tabla7[Cuenta asociada],$D95)</f>
        <v>0</v>
      </c>
      <c r="I95" s="57">
        <f ca="1">SUMIFS(Tabla7[Monto],Tabla7[Moneda],$N$5,Tabla7[Mes],I$12,Tabla7[Cuenta asociada],$D95)</f>
        <v>0</v>
      </c>
      <c r="J95" s="57">
        <f ca="1">SUMIFS(Tabla7[Monto],Tabla7[Moneda],$N$5,Tabla7[Mes],J$12,Tabla7[Cuenta asociada],$D95)</f>
        <v>0</v>
      </c>
      <c r="K95" s="57">
        <f ca="1">SUMIFS(Tabla7[Monto],Tabla7[Moneda],$N$5,Tabla7[Mes],K$12,Tabla7[Cuenta asociada],$D95)</f>
        <v>0</v>
      </c>
      <c r="L95" s="57">
        <f ca="1">SUMIFS(Tabla7[Monto],Tabla7[Moneda],$N$5,Tabla7[Mes],L$12,Tabla7[Cuenta asociada],$D95)</f>
        <v>0</v>
      </c>
      <c r="M95" s="57">
        <f ca="1">SUMIFS(Tabla7[Monto],Tabla7[Moneda],$N$5,Tabla7[Mes],M$12,Tabla7[Cuenta asociada],$D95)</f>
        <v>0</v>
      </c>
      <c r="N95" s="57">
        <f ca="1">SUMIFS(Tabla7[Monto],Tabla7[Moneda],$N$5,Tabla7[Mes],N$12,Tabla7[Cuenta asociada],$D95)</f>
        <v>0</v>
      </c>
      <c r="O95" s="57">
        <f ca="1">SUMIFS(Tabla7[Monto],Tabla7[Moneda],$N$5,Tabla7[Mes],O$12,Tabla7[Cuenta asociada],$D95)</f>
        <v>0</v>
      </c>
      <c r="P95" s="57">
        <f ca="1">SUMIFS(Tabla7[Monto],Tabla7[Moneda],$N$5,Tabla7[Mes],P$12,Tabla7[Cuenta asociada],$D95)</f>
        <v>0</v>
      </c>
      <c r="Q95" s="57">
        <f ca="1">SUMIFS(Tabla7[Monto],Tabla7[Moneda],$N$5,Tabla7[Mes],Q$12,Tabla7[Cuenta asociada],$D95)</f>
        <v>0</v>
      </c>
      <c r="R95" s="57">
        <f ca="1">SUMIFS(Tabla7[Monto],Tabla7[Moneda],$N$5,Tabla7[Mes],R$12,Tabla7[Cuenta asociada],$D95)</f>
        <v>0</v>
      </c>
      <c r="S95" s="40"/>
      <c r="T95" s="25"/>
      <c r="U95" s="28"/>
    </row>
    <row r="96" spans="2:21" ht="15" x14ac:dyDescent="0.2">
      <c r="B96" s="25"/>
      <c r="C96" s="21">
        <v>18</v>
      </c>
      <c r="D96" s="102" t="str">
        <f>IFERROR(INDEX(Tablas!$H$5:$H$1048576,MATCH(CONCATENATE(C78,".",$C96),Tablas!$L$5:$L$1048576,0),1),"")</f>
        <v/>
      </c>
      <c r="E96" s="44">
        <f t="shared" ca="1" si="13"/>
        <v>0</v>
      </c>
      <c r="F96" s="45">
        <f ca="1">IFERROR(E96/E78,"")</f>
        <v>0</v>
      </c>
      <c r="G96" s="57">
        <f ca="1">SUMIFS(Tabla7[Monto],Tabla7[Moneda],$N$5,Tabla7[Mes],G$12,Tabla7[Cuenta asociada],$D96)</f>
        <v>0</v>
      </c>
      <c r="H96" s="57">
        <f ca="1">SUMIFS(Tabla7[Monto],Tabla7[Moneda],$N$5,Tabla7[Mes],H$12,Tabla7[Cuenta asociada],$D96)</f>
        <v>0</v>
      </c>
      <c r="I96" s="57">
        <f ca="1">SUMIFS(Tabla7[Monto],Tabla7[Moneda],$N$5,Tabla7[Mes],I$12,Tabla7[Cuenta asociada],$D96)</f>
        <v>0</v>
      </c>
      <c r="J96" s="57">
        <f ca="1">SUMIFS(Tabla7[Monto],Tabla7[Moneda],$N$5,Tabla7[Mes],J$12,Tabla7[Cuenta asociada],$D96)</f>
        <v>0</v>
      </c>
      <c r="K96" s="57">
        <f ca="1">SUMIFS(Tabla7[Monto],Tabla7[Moneda],$N$5,Tabla7[Mes],K$12,Tabla7[Cuenta asociada],$D96)</f>
        <v>0</v>
      </c>
      <c r="L96" s="57">
        <f ca="1">SUMIFS(Tabla7[Monto],Tabla7[Moneda],$N$5,Tabla7[Mes],L$12,Tabla7[Cuenta asociada],$D96)</f>
        <v>0</v>
      </c>
      <c r="M96" s="57">
        <f ca="1">SUMIFS(Tabla7[Monto],Tabla7[Moneda],$N$5,Tabla7[Mes],M$12,Tabla7[Cuenta asociada],$D96)</f>
        <v>0</v>
      </c>
      <c r="N96" s="57">
        <f ca="1">SUMIFS(Tabla7[Monto],Tabla7[Moneda],$N$5,Tabla7[Mes],N$12,Tabla7[Cuenta asociada],$D96)</f>
        <v>0</v>
      </c>
      <c r="O96" s="57">
        <f ca="1">SUMIFS(Tabla7[Monto],Tabla7[Moneda],$N$5,Tabla7[Mes],O$12,Tabla7[Cuenta asociada],$D96)</f>
        <v>0</v>
      </c>
      <c r="P96" s="57">
        <f ca="1">SUMIFS(Tabla7[Monto],Tabla7[Moneda],$N$5,Tabla7[Mes],P$12,Tabla7[Cuenta asociada],$D96)</f>
        <v>0</v>
      </c>
      <c r="Q96" s="57">
        <f ca="1">SUMIFS(Tabla7[Monto],Tabla7[Moneda],$N$5,Tabla7[Mes],Q$12,Tabla7[Cuenta asociada],$D96)</f>
        <v>0</v>
      </c>
      <c r="R96" s="57">
        <f ca="1">SUMIFS(Tabla7[Monto],Tabla7[Moneda],$N$5,Tabla7[Mes],R$12,Tabla7[Cuenta asociada],$D96)</f>
        <v>0</v>
      </c>
      <c r="S96" s="40"/>
      <c r="T96" s="25"/>
      <c r="U96" s="28"/>
    </row>
    <row r="97" spans="2:21" ht="15" x14ac:dyDescent="0.2">
      <c r="B97" s="25"/>
      <c r="C97" s="21">
        <v>19</v>
      </c>
      <c r="D97" s="102" t="str">
        <f>IFERROR(INDEX(Tablas!$H$5:$H$1048576,MATCH(CONCATENATE(C78,".",$C97),Tablas!$L$5:$L$1048576,0),1),"")</f>
        <v/>
      </c>
      <c r="E97" s="44">
        <f t="shared" ca="1" si="13"/>
        <v>0</v>
      </c>
      <c r="F97" s="45">
        <f ca="1">IFERROR(E97/E78,"")</f>
        <v>0</v>
      </c>
      <c r="G97" s="57">
        <f ca="1">SUMIFS(Tabla7[Monto],Tabla7[Moneda],$N$5,Tabla7[Mes],G$12,Tabla7[Cuenta asociada],$D97)</f>
        <v>0</v>
      </c>
      <c r="H97" s="57">
        <f ca="1">SUMIFS(Tabla7[Monto],Tabla7[Moneda],$N$5,Tabla7[Mes],H$12,Tabla7[Cuenta asociada],$D97)</f>
        <v>0</v>
      </c>
      <c r="I97" s="57">
        <f ca="1">SUMIFS(Tabla7[Monto],Tabla7[Moneda],$N$5,Tabla7[Mes],I$12,Tabla7[Cuenta asociada],$D97)</f>
        <v>0</v>
      </c>
      <c r="J97" s="57">
        <f ca="1">SUMIFS(Tabla7[Monto],Tabla7[Moneda],$N$5,Tabla7[Mes],J$12,Tabla7[Cuenta asociada],$D97)</f>
        <v>0</v>
      </c>
      <c r="K97" s="57">
        <f ca="1">SUMIFS(Tabla7[Monto],Tabla7[Moneda],$N$5,Tabla7[Mes],K$12,Tabla7[Cuenta asociada],$D97)</f>
        <v>0</v>
      </c>
      <c r="L97" s="57">
        <f ca="1">SUMIFS(Tabla7[Monto],Tabla7[Moneda],$N$5,Tabla7[Mes],L$12,Tabla7[Cuenta asociada],$D97)</f>
        <v>0</v>
      </c>
      <c r="M97" s="57">
        <f ca="1">SUMIFS(Tabla7[Monto],Tabla7[Moneda],$N$5,Tabla7[Mes],M$12,Tabla7[Cuenta asociada],$D97)</f>
        <v>0</v>
      </c>
      <c r="N97" s="57">
        <f ca="1">SUMIFS(Tabla7[Monto],Tabla7[Moneda],$N$5,Tabla7[Mes],N$12,Tabla7[Cuenta asociada],$D97)</f>
        <v>0</v>
      </c>
      <c r="O97" s="57">
        <f ca="1">SUMIFS(Tabla7[Monto],Tabla7[Moneda],$N$5,Tabla7[Mes],O$12,Tabla7[Cuenta asociada],$D97)</f>
        <v>0</v>
      </c>
      <c r="P97" s="57">
        <f ca="1">SUMIFS(Tabla7[Monto],Tabla7[Moneda],$N$5,Tabla7[Mes],P$12,Tabla7[Cuenta asociada],$D97)</f>
        <v>0</v>
      </c>
      <c r="Q97" s="57">
        <f ca="1">SUMIFS(Tabla7[Monto],Tabla7[Moneda],$N$5,Tabla7[Mes],Q$12,Tabla7[Cuenta asociada],$D97)</f>
        <v>0</v>
      </c>
      <c r="R97" s="57">
        <f ca="1">SUMIFS(Tabla7[Monto],Tabla7[Moneda],$N$5,Tabla7[Mes],R$12,Tabla7[Cuenta asociada],$D97)</f>
        <v>0</v>
      </c>
      <c r="S97" s="40"/>
      <c r="T97" s="25"/>
      <c r="U97" s="28"/>
    </row>
    <row r="98" spans="2:21" ht="15" x14ac:dyDescent="0.2">
      <c r="B98" s="25"/>
      <c r="C98" s="21">
        <v>20</v>
      </c>
      <c r="D98" s="102" t="str">
        <f>IFERROR(INDEX(Tablas!$H$5:$H$1048576,MATCH(CONCATENATE(C78,".",$C98),Tablas!$L$5:$L$1048576,0),1),"")</f>
        <v/>
      </c>
      <c r="E98" s="44">
        <f t="shared" ca="1" si="13"/>
        <v>0</v>
      </c>
      <c r="F98" s="45">
        <f ca="1">IFERROR(E98/E78,"")</f>
        <v>0</v>
      </c>
      <c r="G98" s="57">
        <f ca="1">SUMIFS(Tabla7[Monto],Tabla7[Moneda],$N$5,Tabla7[Mes],G$12,Tabla7[Cuenta asociada],$D98)</f>
        <v>0</v>
      </c>
      <c r="H98" s="57">
        <f ca="1">SUMIFS(Tabla7[Monto],Tabla7[Moneda],$N$5,Tabla7[Mes],H$12,Tabla7[Cuenta asociada],$D98)</f>
        <v>0</v>
      </c>
      <c r="I98" s="57">
        <f ca="1">SUMIFS(Tabla7[Monto],Tabla7[Moneda],$N$5,Tabla7[Mes],I$12,Tabla7[Cuenta asociada],$D98)</f>
        <v>0</v>
      </c>
      <c r="J98" s="57">
        <f ca="1">SUMIFS(Tabla7[Monto],Tabla7[Moneda],$N$5,Tabla7[Mes],J$12,Tabla7[Cuenta asociada],$D98)</f>
        <v>0</v>
      </c>
      <c r="K98" s="57">
        <f ca="1">SUMIFS(Tabla7[Monto],Tabla7[Moneda],$N$5,Tabla7[Mes],K$12,Tabla7[Cuenta asociada],$D98)</f>
        <v>0</v>
      </c>
      <c r="L98" s="57">
        <f ca="1">SUMIFS(Tabla7[Monto],Tabla7[Moneda],$N$5,Tabla7[Mes],L$12,Tabla7[Cuenta asociada],$D98)</f>
        <v>0</v>
      </c>
      <c r="M98" s="57">
        <f ca="1">SUMIFS(Tabla7[Monto],Tabla7[Moneda],$N$5,Tabla7[Mes],M$12,Tabla7[Cuenta asociada],$D98)</f>
        <v>0</v>
      </c>
      <c r="N98" s="57">
        <f ca="1">SUMIFS(Tabla7[Monto],Tabla7[Moneda],$N$5,Tabla7[Mes],N$12,Tabla7[Cuenta asociada],$D98)</f>
        <v>0</v>
      </c>
      <c r="O98" s="57">
        <f ca="1">SUMIFS(Tabla7[Monto],Tabla7[Moneda],$N$5,Tabla7[Mes],O$12,Tabla7[Cuenta asociada],$D98)</f>
        <v>0</v>
      </c>
      <c r="P98" s="57">
        <f ca="1">SUMIFS(Tabla7[Monto],Tabla7[Moneda],$N$5,Tabla7[Mes],P$12,Tabla7[Cuenta asociada],$D98)</f>
        <v>0</v>
      </c>
      <c r="Q98" s="57">
        <f ca="1">SUMIFS(Tabla7[Monto],Tabla7[Moneda],$N$5,Tabla7[Mes],Q$12,Tabla7[Cuenta asociada],$D98)</f>
        <v>0</v>
      </c>
      <c r="R98" s="57">
        <f ca="1">SUMIFS(Tabla7[Monto],Tabla7[Moneda],$N$5,Tabla7[Mes],R$12,Tabla7[Cuenta asociada],$D98)</f>
        <v>0</v>
      </c>
      <c r="S98" s="40"/>
      <c r="T98" s="25"/>
      <c r="U98" s="28"/>
    </row>
    <row r="99" spans="2:21" ht="15" x14ac:dyDescent="0.2">
      <c r="B99" s="25"/>
      <c r="C99" s="21">
        <v>21</v>
      </c>
      <c r="D99" s="102" t="str">
        <f>IFERROR(INDEX(Tablas!$H$5:$H$1048576,MATCH(CONCATENATE(C78,".",$C99),Tablas!$L$5:$L$1048576,0),1),"")</f>
        <v/>
      </c>
      <c r="E99" s="44">
        <f t="shared" ca="1" si="13"/>
        <v>0</v>
      </c>
      <c r="F99" s="45">
        <f ca="1">IFERROR(E99/E78,"")</f>
        <v>0</v>
      </c>
      <c r="G99" s="57">
        <f ca="1">SUMIFS(Tabla7[Monto],Tabla7[Moneda],$N$5,Tabla7[Mes],G$12,Tabla7[Cuenta asociada],$D99)</f>
        <v>0</v>
      </c>
      <c r="H99" s="57">
        <f ca="1">SUMIFS(Tabla7[Monto],Tabla7[Moneda],$N$5,Tabla7[Mes],H$12,Tabla7[Cuenta asociada],$D99)</f>
        <v>0</v>
      </c>
      <c r="I99" s="57">
        <f ca="1">SUMIFS(Tabla7[Monto],Tabla7[Moneda],$N$5,Tabla7[Mes],I$12,Tabla7[Cuenta asociada],$D99)</f>
        <v>0</v>
      </c>
      <c r="J99" s="57">
        <f ca="1">SUMIFS(Tabla7[Monto],Tabla7[Moneda],$N$5,Tabla7[Mes],J$12,Tabla7[Cuenta asociada],$D99)</f>
        <v>0</v>
      </c>
      <c r="K99" s="57">
        <f ca="1">SUMIFS(Tabla7[Monto],Tabla7[Moneda],$N$5,Tabla7[Mes],K$12,Tabla7[Cuenta asociada],$D99)</f>
        <v>0</v>
      </c>
      <c r="L99" s="57">
        <f ca="1">SUMIFS(Tabla7[Monto],Tabla7[Moneda],$N$5,Tabla7[Mes],L$12,Tabla7[Cuenta asociada],$D99)</f>
        <v>0</v>
      </c>
      <c r="M99" s="57">
        <f ca="1">SUMIFS(Tabla7[Monto],Tabla7[Moneda],$N$5,Tabla7[Mes],M$12,Tabla7[Cuenta asociada],$D99)</f>
        <v>0</v>
      </c>
      <c r="N99" s="57">
        <f ca="1">SUMIFS(Tabla7[Monto],Tabla7[Moneda],$N$5,Tabla7[Mes],N$12,Tabla7[Cuenta asociada],$D99)</f>
        <v>0</v>
      </c>
      <c r="O99" s="57">
        <f ca="1">SUMIFS(Tabla7[Monto],Tabla7[Moneda],$N$5,Tabla7[Mes],O$12,Tabla7[Cuenta asociada],$D99)</f>
        <v>0</v>
      </c>
      <c r="P99" s="57">
        <f ca="1">SUMIFS(Tabla7[Monto],Tabla7[Moneda],$N$5,Tabla7[Mes],P$12,Tabla7[Cuenta asociada],$D99)</f>
        <v>0</v>
      </c>
      <c r="Q99" s="57">
        <f ca="1">SUMIFS(Tabla7[Monto],Tabla7[Moneda],$N$5,Tabla7[Mes],Q$12,Tabla7[Cuenta asociada],$D99)</f>
        <v>0</v>
      </c>
      <c r="R99" s="57">
        <f ca="1">SUMIFS(Tabla7[Monto],Tabla7[Moneda],$N$5,Tabla7[Mes],R$12,Tabla7[Cuenta asociada],$D99)</f>
        <v>0</v>
      </c>
      <c r="S99" s="40"/>
      <c r="T99" s="25"/>
      <c r="U99" s="28"/>
    </row>
    <row r="100" spans="2:21" ht="15" x14ac:dyDescent="0.2">
      <c r="B100" s="25"/>
      <c r="C100" s="21">
        <v>22</v>
      </c>
      <c r="D100" s="102" t="str">
        <f>IFERROR(INDEX(Tablas!$H$5:$H$1048576,MATCH(CONCATENATE(C78,".",$C100),Tablas!$L$5:$L$1048576,0),1),"")</f>
        <v/>
      </c>
      <c r="E100" s="44">
        <f t="shared" ca="1" si="13"/>
        <v>0</v>
      </c>
      <c r="F100" s="45">
        <f ca="1">IFERROR(E100/E78,"")</f>
        <v>0</v>
      </c>
      <c r="G100" s="57">
        <f ca="1">SUMIFS(Tabla7[Monto],Tabla7[Moneda],$N$5,Tabla7[Mes],G$12,Tabla7[Cuenta asociada],$D100)</f>
        <v>0</v>
      </c>
      <c r="H100" s="57">
        <f ca="1">SUMIFS(Tabla7[Monto],Tabla7[Moneda],$N$5,Tabla7[Mes],H$12,Tabla7[Cuenta asociada],$D100)</f>
        <v>0</v>
      </c>
      <c r="I100" s="57">
        <f ca="1">SUMIFS(Tabla7[Monto],Tabla7[Moneda],$N$5,Tabla7[Mes],I$12,Tabla7[Cuenta asociada],$D100)</f>
        <v>0</v>
      </c>
      <c r="J100" s="57">
        <f ca="1">SUMIFS(Tabla7[Monto],Tabla7[Moneda],$N$5,Tabla7[Mes],J$12,Tabla7[Cuenta asociada],$D100)</f>
        <v>0</v>
      </c>
      <c r="K100" s="57">
        <f ca="1">SUMIFS(Tabla7[Monto],Tabla7[Moneda],$N$5,Tabla7[Mes],K$12,Tabla7[Cuenta asociada],$D100)</f>
        <v>0</v>
      </c>
      <c r="L100" s="57">
        <f ca="1">SUMIFS(Tabla7[Monto],Tabla7[Moneda],$N$5,Tabla7[Mes],L$12,Tabla7[Cuenta asociada],$D100)</f>
        <v>0</v>
      </c>
      <c r="M100" s="57">
        <f ca="1">SUMIFS(Tabla7[Monto],Tabla7[Moneda],$N$5,Tabla7[Mes],M$12,Tabla7[Cuenta asociada],$D100)</f>
        <v>0</v>
      </c>
      <c r="N100" s="57">
        <f ca="1">SUMIFS(Tabla7[Monto],Tabla7[Moneda],$N$5,Tabla7[Mes],N$12,Tabla7[Cuenta asociada],$D100)</f>
        <v>0</v>
      </c>
      <c r="O100" s="57">
        <f ca="1">SUMIFS(Tabla7[Monto],Tabla7[Moneda],$N$5,Tabla7[Mes],O$12,Tabla7[Cuenta asociada],$D100)</f>
        <v>0</v>
      </c>
      <c r="P100" s="57">
        <f ca="1">SUMIFS(Tabla7[Monto],Tabla7[Moneda],$N$5,Tabla7[Mes],P$12,Tabla7[Cuenta asociada],$D100)</f>
        <v>0</v>
      </c>
      <c r="Q100" s="57">
        <f ca="1">SUMIFS(Tabla7[Monto],Tabla7[Moneda],$N$5,Tabla7[Mes],Q$12,Tabla7[Cuenta asociada],$D100)</f>
        <v>0</v>
      </c>
      <c r="R100" s="57">
        <f ca="1">SUMIFS(Tabla7[Monto],Tabla7[Moneda],$N$5,Tabla7[Mes],R$12,Tabla7[Cuenta asociada],$D100)</f>
        <v>0</v>
      </c>
      <c r="S100" s="40"/>
      <c r="T100" s="25"/>
      <c r="U100" s="28"/>
    </row>
    <row r="101" spans="2:21" ht="15" x14ac:dyDescent="0.2">
      <c r="B101" s="25"/>
      <c r="C101" s="21">
        <v>23</v>
      </c>
      <c r="D101" s="102" t="str">
        <f>IFERROR(INDEX(Tablas!$H$5:$H$1048576,MATCH(CONCATENATE(C78,".",$C101),Tablas!$L$5:$L$1048576,0),1),"")</f>
        <v/>
      </c>
      <c r="E101" s="44">
        <f t="shared" ca="1" si="13"/>
        <v>0</v>
      </c>
      <c r="F101" s="45">
        <f ca="1">IFERROR(E101/E78,"")</f>
        <v>0</v>
      </c>
      <c r="G101" s="57">
        <f ca="1">SUMIFS(Tabla7[Monto],Tabla7[Moneda],$N$5,Tabla7[Mes],G$12,Tabla7[Cuenta asociada],$D101)</f>
        <v>0</v>
      </c>
      <c r="H101" s="57">
        <f ca="1">SUMIFS(Tabla7[Monto],Tabla7[Moneda],$N$5,Tabla7[Mes],H$12,Tabla7[Cuenta asociada],$D101)</f>
        <v>0</v>
      </c>
      <c r="I101" s="57">
        <f ca="1">SUMIFS(Tabla7[Monto],Tabla7[Moneda],$N$5,Tabla7[Mes],I$12,Tabla7[Cuenta asociada],$D101)</f>
        <v>0</v>
      </c>
      <c r="J101" s="57">
        <f ca="1">SUMIFS(Tabla7[Monto],Tabla7[Moneda],$N$5,Tabla7[Mes],J$12,Tabla7[Cuenta asociada],$D101)</f>
        <v>0</v>
      </c>
      <c r="K101" s="57">
        <f ca="1">SUMIFS(Tabla7[Monto],Tabla7[Moneda],$N$5,Tabla7[Mes],K$12,Tabla7[Cuenta asociada],$D101)</f>
        <v>0</v>
      </c>
      <c r="L101" s="57">
        <f ca="1">SUMIFS(Tabla7[Monto],Tabla7[Moneda],$N$5,Tabla7[Mes],L$12,Tabla7[Cuenta asociada],$D101)</f>
        <v>0</v>
      </c>
      <c r="M101" s="57">
        <f ca="1">SUMIFS(Tabla7[Monto],Tabla7[Moneda],$N$5,Tabla7[Mes],M$12,Tabla7[Cuenta asociada],$D101)</f>
        <v>0</v>
      </c>
      <c r="N101" s="57">
        <f ca="1">SUMIFS(Tabla7[Monto],Tabla7[Moneda],$N$5,Tabla7[Mes],N$12,Tabla7[Cuenta asociada],$D101)</f>
        <v>0</v>
      </c>
      <c r="O101" s="57">
        <f ca="1">SUMIFS(Tabla7[Monto],Tabla7[Moneda],$N$5,Tabla7[Mes],O$12,Tabla7[Cuenta asociada],$D101)</f>
        <v>0</v>
      </c>
      <c r="P101" s="57">
        <f ca="1">SUMIFS(Tabla7[Monto],Tabla7[Moneda],$N$5,Tabla7[Mes],P$12,Tabla7[Cuenta asociada],$D101)</f>
        <v>0</v>
      </c>
      <c r="Q101" s="57">
        <f ca="1">SUMIFS(Tabla7[Monto],Tabla7[Moneda],$N$5,Tabla7[Mes],Q$12,Tabla7[Cuenta asociada],$D101)</f>
        <v>0</v>
      </c>
      <c r="R101" s="57">
        <f ca="1">SUMIFS(Tabla7[Monto],Tabla7[Moneda],$N$5,Tabla7[Mes],R$12,Tabla7[Cuenta asociada],$D101)</f>
        <v>0</v>
      </c>
      <c r="S101" s="40"/>
      <c r="T101" s="25"/>
      <c r="U101" s="28"/>
    </row>
    <row r="102" spans="2:21" ht="15" x14ac:dyDescent="0.2">
      <c r="B102" s="25"/>
      <c r="C102" s="21">
        <v>24</v>
      </c>
      <c r="D102" s="102" t="str">
        <f>IFERROR(INDEX(Tablas!$H$5:$H$1048576,MATCH(CONCATENATE(C78,".",$C102),Tablas!$L$5:$L$1048576,0),1),"")</f>
        <v/>
      </c>
      <c r="E102" s="44">
        <f t="shared" ca="1" si="13"/>
        <v>0</v>
      </c>
      <c r="F102" s="45">
        <f ca="1">IFERROR(E102/E78,"")</f>
        <v>0</v>
      </c>
      <c r="G102" s="57">
        <f ca="1">SUMIFS(Tabla7[Monto],Tabla7[Moneda],$N$5,Tabla7[Mes],G$12,Tabla7[Cuenta asociada],$D102)</f>
        <v>0</v>
      </c>
      <c r="H102" s="57">
        <f ca="1">SUMIFS(Tabla7[Monto],Tabla7[Moneda],$N$5,Tabla7[Mes],H$12,Tabla7[Cuenta asociada],$D102)</f>
        <v>0</v>
      </c>
      <c r="I102" s="57">
        <f ca="1">SUMIFS(Tabla7[Monto],Tabla7[Moneda],$N$5,Tabla7[Mes],I$12,Tabla7[Cuenta asociada],$D102)</f>
        <v>0</v>
      </c>
      <c r="J102" s="57">
        <f ca="1">SUMIFS(Tabla7[Monto],Tabla7[Moneda],$N$5,Tabla7[Mes],J$12,Tabla7[Cuenta asociada],$D102)</f>
        <v>0</v>
      </c>
      <c r="K102" s="57">
        <f ca="1">SUMIFS(Tabla7[Monto],Tabla7[Moneda],$N$5,Tabla7[Mes],K$12,Tabla7[Cuenta asociada],$D102)</f>
        <v>0</v>
      </c>
      <c r="L102" s="57">
        <f ca="1">SUMIFS(Tabla7[Monto],Tabla7[Moneda],$N$5,Tabla7[Mes],L$12,Tabla7[Cuenta asociada],$D102)</f>
        <v>0</v>
      </c>
      <c r="M102" s="57">
        <f ca="1">SUMIFS(Tabla7[Monto],Tabla7[Moneda],$N$5,Tabla7[Mes],M$12,Tabla7[Cuenta asociada],$D102)</f>
        <v>0</v>
      </c>
      <c r="N102" s="57">
        <f ca="1">SUMIFS(Tabla7[Monto],Tabla7[Moneda],$N$5,Tabla7[Mes],N$12,Tabla7[Cuenta asociada],$D102)</f>
        <v>0</v>
      </c>
      <c r="O102" s="57">
        <f ca="1">SUMIFS(Tabla7[Monto],Tabla7[Moneda],$N$5,Tabla7[Mes],O$12,Tabla7[Cuenta asociada],$D102)</f>
        <v>0</v>
      </c>
      <c r="P102" s="57">
        <f ca="1">SUMIFS(Tabla7[Monto],Tabla7[Moneda],$N$5,Tabla7[Mes],P$12,Tabla7[Cuenta asociada],$D102)</f>
        <v>0</v>
      </c>
      <c r="Q102" s="57">
        <f ca="1">SUMIFS(Tabla7[Monto],Tabla7[Moneda],$N$5,Tabla7[Mes],Q$12,Tabla7[Cuenta asociada],$D102)</f>
        <v>0</v>
      </c>
      <c r="R102" s="57">
        <f ca="1">SUMIFS(Tabla7[Monto],Tabla7[Moneda],$N$5,Tabla7[Mes],R$12,Tabla7[Cuenta asociada],$D102)</f>
        <v>0</v>
      </c>
      <c r="S102" s="40"/>
      <c r="T102" s="25"/>
      <c r="U102" s="28"/>
    </row>
    <row r="103" spans="2:21" ht="15" x14ac:dyDescent="0.2">
      <c r="B103" s="25"/>
      <c r="C103" s="21">
        <v>25</v>
      </c>
      <c r="D103" s="102" t="str">
        <f>IFERROR(INDEX(Tablas!$H$5:$H$1048576,MATCH(CONCATENATE(C78,".",$C103),Tablas!$L$5:$L$1048576,0),1),"")</f>
        <v/>
      </c>
      <c r="E103" s="44">
        <f t="shared" ca="1" si="13"/>
        <v>0</v>
      </c>
      <c r="F103" s="45">
        <f ca="1">IFERROR(E103/E78,"")</f>
        <v>0</v>
      </c>
      <c r="G103" s="57">
        <f ca="1">SUMIFS(Tabla7[Monto],Tabla7[Moneda],$N$5,Tabla7[Mes],G$12,Tabla7[Cuenta asociada],$D103)</f>
        <v>0</v>
      </c>
      <c r="H103" s="57">
        <f ca="1">SUMIFS(Tabla7[Monto],Tabla7[Moneda],$N$5,Tabla7[Mes],H$12,Tabla7[Cuenta asociada],$D103)</f>
        <v>0</v>
      </c>
      <c r="I103" s="57">
        <f ca="1">SUMIFS(Tabla7[Monto],Tabla7[Moneda],$N$5,Tabla7[Mes],I$12,Tabla7[Cuenta asociada],$D103)</f>
        <v>0</v>
      </c>
      <c r="J103" s="57">
        <f ca="1">SUMIFS(Tabla7[Monto],Tabla7[Moneda],$N$5,Tabla7[Mes],J$12,Tabla7[Cuenta asociada],$D103)</f>
        <v>0</v>
      </c>
      <c r="K103" s="57">
        <f ca="1">SUMIFS(Tabla7[Monto],Tabla7[Moneda],$N$5,Tabla7[Mes],K$12,Tabla7[Cuenta asociada],$D103)</f>
        <v>0</v>
      </c>
      <c r="L103" s="57">
        <f ca="1">SUMIFS(Tabla7[Monto],Tabla7[Moneda],$N$5,Tabla7[Mes],L$12,Tabla7[Cuenta asociada],$D103)</f>
        <v>0</v>
      </c>
      <c r="M103" s="57">
        <f ca="1">SUMIFS(Tabla7[Monto],Tabla7[Moneda],$N$5,Tabla7[Mes],M$12,Tabla7[Cuenta asociada],$D103)</f>
        <v>0</v>
      </c>
      <c r="N103" s="57">
        <f ca="1">SUMIFS(Tabla7[Monto],Tabla7[Moneda],$N$5,Tabla7[Mes],N$12,Tabla7[Cuenta asociada],$D103)</f>
        <v>0</v>
      </c>
      <c r="O103" s="57">
        <f ca="1">SUMIFS(Tabla7[Monto],Tabla7[Moneda],$N$5,Tabla7[Mes],O$12,Tabla7[Cuenta asociada],$D103)</f>
        <v>0</v>
      </c>
      <c r="P103" s="57">
        <f ca="1">SUMIFS(Tabla7[Monto],Tabla7[Moneda],$N$5,Tabla7[Mes],P$12,Tabla7[Cuenta asociada],$D103)</f>
        <v>0</v>
      </c>
      <c r="Q103" s="57">
        <f ca="1">SUMIFS(Tabla7[Monto],Tabla7[Moneda],$N$5,Tabla7[Mes],Q$12,Tabla7[Cuenta asociada],$D103)</f>
        <v>0</v>
      </c>
      <c r="R103" s="57">
        <f ca="1">SUMIFS(Tabla7[Monto],Tabla7[Moneda],$N$5,Tabla7[Mes],R$12,Tabla7[Cuenta asociada],$D103)</f>
        <v>0</v>
      </c>
      <c r="S103" s="40"/>
      <c r="T103" s="25"/>
      <c r="U103" s="28"/>
    </row>
    <row r="104" spans="2:21" ht="15" x14ac:dyDescent="0.2">
      <c r="B104" s="25"/>
      <c r="C104" s="21">
        <v>26</v>
      </c>
      <c r="D104" s="102" t="str">
        <f>IFERROR(INDEX(Tablas!$H$5:$H$1048576,MATCH(CONCATENATE(C78,".",$C104),Tablas!$L$5:$L$1048576,0),1),"")</f>
        <v/>
      </c>
      <c r="E104" s="44">
        <f t="shared" ca="1" si="13"/>
        <v>0</v>
      </c>
      <c r="F104" s="45">
        <f ca="1">IFERROR(E104/E78,"")</f>
        <v>0</v>
      </c>
      <c r="G104" s="57">
        <f ca="1">SUMIFS(Tabla7[Monto],Tabla7[Moneda],$N$5,Tabla7[Mes],G$12,Tabla7[Cuenta asociada],$D104)</f>
        <v>0</v>
      </c>
      <c r="H104" s="57">
        <f ca="1">SUMIFS(Tabla7[Monto],Tabla7[Moneda],$N$5,Tabla7[Mes],H$12,Tabla7[Cuenta asociada],$D104)</f>
        <v>0</v>
      </c>
      <c r="I104" s="57">
        <f ca="1">SUMIFS(Tabla7[Monto],Tabla7[Moneda],$N$5,Tabla7[Mes],I$12,Tabla7[Cuenta asociada],$D104)</f>
        <v>0</v>
      </c>
      <c r="J104" s="57">
        <f ca="1">SUMIFS(Tabla7[Monto],Tabla7[Moneda],$N$5,Tabla7[Mes],J$12,Tabla7[Cuenta asociada],$D104)</f>
        <v>0</v>
      </c>
      <c r="K104" s="57">
        <f ca="1">SUMIFS(Tabla7[Monto],Tabla7[Moneda],$N$5,Tabla7[Mes],K$12,Tabla7[Cuenta asociada],$D104)</f>
        <v>0</v>
      </c>
      <c r="L104" s="57">
        <f ca="1">SUMIFS(Tabla7[Monto],Tabla7[Moneda],$N$5,Tabla7[Mes],L$12,Tabla7[Cuenta asociada],$D104)</f>
        <v>0</v>
      </c>
      <c r="M104" s="57">
        <f ca="1">SUMIFS(Tabla7[Monto],Tabla7[Moneda],$N$5,Tabla7[Mes],M$12,Tabla7[Cuenta asociada],$D104)</f>
        <v>0</v>
      </c>
      <c r="N104" s="57">
        <f ca="1">SUMIFS(Tabla7[Monto],Tabla7[Moneda],$N$5,Tabla7[Mes],N$12,Tabla7[Cuenta asociada],$D104)</f>
        <v>0</v>
      </c>
      <c r="O104" s="57">
        <f ca="1">SUMIFS(Tabla7[Monto],Tabla7[Moneda],$N$5,Tabla7[Mes],O$12,Tabla7[Cuenta asociada],$D104)</f>
        <v>0</v>
      </c>
      <c r="P104" s="57">
        <f ca="1">SUMIFS(Tabla7[Monto],Tabla7[Moneda],$N$5,Tabla7[Mes],P$12,Tabla7[Cuenta asociada],$D104)</f>
        <v>0</v>
      </c>
      <c r="Q104" s="57">
        <f ca="1">SUMIFS(Tabla7[Monto],Tabla7[Moneda],$N$5,Tabla7[Mes],Q$12,Tabla7[Cuenta asociada],$D104)</f>
        <v>0</v>
      </c>
      <c r="R104" s="57">
        <f ca="1">SUMIFS(Tabla7[Monto],Tabla7[Moneda],$N$5,Tabla7[Mes],R$12,Tabla7[Cuenta asociada],$D104)</f>
        <v>0</v>
      </c>
      <c r="S104" s="40"/>
      <c r="T104" s="25"/>
      <c r="U104" s="28"/>
    </row>
    <row r="105" spans="2:21" ht="15" x14ac:dyDescent="0.2">
      <c r="B105" s="25"/>
      <c r="C105" s="21">
        <v>27</v>
      </c>
      <c r="D105" s="102" t="str">
        <f>IFERROR(INDEX(Tablas!$H$5:$H$1048576,MATCH(CONCATENATE(C78,".",$C105),Tablas!$L$5:$L$1048576,0),1),"")</f>
        <v/>
      </c>
      <c r="E105" s="44">
        <f t="shared" ca="1" si="13"/>
        <v>0</v>
      </c>
      <c r="F105" s="45">
        <f ca="1">IFERROR(E105/E78,"")</f>
        <v>0</v>
      </c>
      <c r="G105" s="57">
        <f ca="1">SUMIFS(Tabla7[Monto],Tabla7[Moneda],$N$5,Tabla7[Mes],G$12,Tabla7[Cuenta asociada],$D105)</f>
        <v>0</v>
      </c>
      <c r="H105" s="57">
        <f ca="1">SUMIFS(Tabla7[Monto],Tabla7[Moneda],$N$5,Tabla7[Mes],H$12,Tabla7[Cuenta asociada],$D105)</f>
        <v>0</v>
      </c>
      <c r="I105" s="57">
        <f ca="1">SUMIFS(Tabla7[Monto],Tabla7[Moneda],$N$5,Tabla7[Mes],I$12,Tabla7[Cuenta asociada],$D105)</f>
        <v>0</v>
      </c>
      <c r="J105" s="57">
        <f ca="1">SUMIFS(Tabla7[Monto],Tabla7[Moneda],$N$5,Tabla7[Mes],J$12,Tabla7[Cuenta asociada],$D105)</f>
        <v>0</v>
      </c>
      <c r="K105" s="57">
        <f ca="1">SUMIFS(Tabla7[Monto],Tabla7[Moneda],$N$5,Tabla7[Mes],K$12,Tabla7[Cuenta asociada],$D105)</f>
        <v>0</v>
      </c>
      <c r="L105" s="57">
        <f ca="1">SUMIFS(Tabla7[Monto],Tabla7[Moneda],$N$5,Tabla7[Mes],L$12,Tabla7[Cuenta asociada],$D105)</f>
        <v>0</v>
      </c>
      <c r="M105" s="57">
        <f ca="1">SUMIFS(Tabla7[Monto],Tabla7[Moneda],$N$5,Tabla7[Mes],M$12,Tabla7[Cuenta asociada],$D105)</f>
        <v>0</v>
      </c>
      <c r="N105" s="57">
        <f ca="1">SUMIFS(Tabla7[Monto],Tabla7[Moneda],$N$5,Tabla7[Mes],N$12,Tabla7[Cuenta asociada],$D105)</f>
        <v>0</v>
      </c>
      <c r="O105" s="57">
        <f ca="1">SUMIFS(Tabla7[Monto],Tabla7[Moneda],$N$5,Tabla7[Mes],O$12,Tabla7[Cuenta asociada],$D105)</f>
        <v>0</v>
      </c>
      <c r="P105" s="57">
        <f ca="1">SUMIFS(Tabla7[Monto],Tabla7[Moneda],$N$5,Tabla7[Mes],P$12,Tabla7[Cuenta asociada],$D105)</f>
        <v>0</v>
      </c>
      <c r="Q105" s="57">
        <f ca="1">SUMIFS(Tabla7[Monto],Tabla7[Moneda],$N$5,Tabla7[Mes],Q$12,Tabla7[Cuenta asociada],$D105)</f>
        <v>0</v>
      </c>
      <c r="R105" s="57">
        <f ca="1">SUMIFS(Tabla7[Monto],Tabla7[Moneda],$N$5,Tabla7[Mes],R$12,Tabla7[Cuenta asociada],$D105)</f>
        <v>0</v>
      </c>
      <c r="S105" s="40"/>
      <c r="T105" s="25"/>
      <c r="U105" s="28"/>
    </row>
    <row r="106" spans="2:21" ht="15" x14ac:dyDescent="0.2">
      <c r="B106" s="25"/>
      <c r="C106" s="21">
        <v>28</v>
      </c>
      <c r="D106" s="102" t="str">
        <f>IFERROR(INDEX(Tablas!$H$5:$H$1048576,MATCH(CONCATENATE(C78,".",$C106),Tablas!$L$5:$L$1048576,0),1),"")</f>
        <v/>
      </c>
      <c r="E106" s="44">
        <f t="shared" ca="1" si="13"/>
        <v>0</v>
      </c>
      <c r="F106" s="45">
        <f ca="1">IFERROR(E106/E78,"")</f>
        <v>0</v>
      </c>
      <c r="G106" s="57">
        <f ca="1">SUMIFS(Tabla7[Monto],Tabla7[Moneda],$N$5,Tabla7[Mes],G$12,Tabla7[Cuenta asociada],$D106)</f>
        <v>0</v>
      </c>
      <c r="H106" s="57">
        <f ca="1">SUMIFS(Tabla7[Monto],Tabla7[Moneda],$N$5,Tabla7[Mes],H$12,Tabla7[Cuenta asociada],$D106)</f>
        <v>0</v>
      </c>
      <c r="I106" s="57">
        <f ca="1">SUMIFS(Tabla7[Monto],Tabla7[Moneda],$N$5,Tabla7[Mes],I$12,Tabla7[Cuenta asociada],$D106)</f>
        <v>0</v>
      </c>
      <c r="J106" s="57">
        <f ca="1">SUMIFS(Tabla7[Monto],Tabla7[Moneda],$N$5,Tabla7[Mes],J$12,Tabla7[Cuenta asociada],$D106)</f>
        <v>0</v>
      </c>
      <c r="K106" s="57">
        <f ca="1">SUMIFS(Tabla7[Monto],Tabla7[Moneda],$N$5,Tabla7[Mes],K$12,Tabla7[Cuenta asociada],$D106)</f>
        <v>0</v>
      </c>
      <c r="L106" s="57">
        <f ca="1">SUMIFS(Tabla7[Monto],Tabla7[Moneda],$N$5,Tabla7[Mes],L$12,Tabla7[Cuenta asociada],$D106)</f>
        <v>0</v>
      </c>
      <c r="M106" s="57">
        <f ca="1">SUMIFS(Tabla7[Monto],Tabla7[Moneda],$N$5,Tabla7[Mes],M$12,Tabla7[Cuenta asociada],$D106)</f>
        <v>0</v>
      </c>
      <c r="N106" s="57">
        <f ca="1">SUMIFS(Tabla7[Monto],Tabla7[Moneda],$N$5,Tabla7[Mes],N$12,Tabla7[Cuenta asociada],$D106)</f>
        <v>0</v>
      </c>
      <c r="O106" s="57">
        <f ca="1">SUMIFS(Tabla7[Monto],Tabla7[Moneda],$N$5,Tabla7[Mes],O$12,Tabla7[Cuenta asociada],$D106)</f>
        <v>0</v>
      </c>
      <c r="P106" s="57">
        <f ca="1">SUMIFS(Tabla7[Monto],Tabla7[Moneda],$N$5,Tabla7[Mes],P$12,Tabla7[Cuenta asociada],$D106)</f>
        <v>0</v>
      </c>
      <c r="Q106" s="57">
        <f ca="1">SUMIFS(Tabla7[Monto],Tabla7[Moneda],$N$5,Tabla7[Mes],Q$12,Tabla7[Cuenta asociada],$D106)</f>
        <v>0</v>
      </c>
      <c r="R106" s="57">
        <f ca="1">SUMIFS(Tabla7[Monto],Tabla7[Moneda],$N$5,Tabla7[Mes],R$12,Tabla7[Cuenta asociada],$D106)</f>
        <v>0</v>
      </c>
      <c r="S106" s="40"/>
      <c r="T106" s="25"/>
      <c r="U106" s="28"/>
    </row>
    <row r="107" spans="2:21" ht="15" x14ac:dyDescent="0.2">
      <c r="B107" s="25"/>
      <c r="C107" s="21">
        <v>29</v>
      </c>
      <c r="D107" s="102" t="str">
        <f>IFERROR(INDEX(Tablas!$H$5:$H$1048576,MATCH(CONCATENATE(C78,".",$C107),Tablas!$L$5:$L$1048576,0),1),"")</f>
        <v/>
      </c>
      <c r="E107" s="44">
        <f t="shared" ca="1" si="13"/>
        <v>0</v>
      </c>
      <c r="F107" s="45">
        <f ca="1">IFERROR(E107/E78,"")</f>
        <v>0</v>
      </c>
      <c r="G107" s="57">
        <f ca="1">SUMIFS(Tabla7[Monto],Tabla7[Moneda],$N$5,Tabla7[Mes],G$12,Tabla7[Cuenta asociada],$D107)</f>
        <v>0</v>
      </c>
      <c r="H107" s="57">
        <f ca="1">SUMIFS(Tabla7[Monto],Tabla7[Moneda],$N$5,Tabla7[Mes],H$12,Tabla7[Cuenta asociada],$D107)</f>
        <v>0</v>
      </c>
      <c r="I107" s="57">
        <f ca="1">SUMIFS(Tabla7[Monto],Tabla7[Moneda],$N$5,Tabla7[Mes],I$12,Tabla7[Cuenta asociada],$D107)</f>
        <v>0</v>
      </c>
      <c r="J107" s="57">
        <f ca="1">SUMIFS(Tabla7[Monto],Tabla7[Moneda],$N$5,Tabla7[Mes],J$12,Tabla7[Cuenta asociada],$D107)</f>
        <v>0</v>
      </c>
      <c r="K107" s="57">
        <f ca="1">SUMIFS(Tabla7[Monto],Tabla7[Moneda],$N$5,Tabla7[Mes],K$12,Tabla7[Cuenta asociada],$D107)</f>
        <v>0</v>
      </c>
      <c r="L107" s="57">
        <f ca="1">SUMIFS(Tabla7[Monto],Tabla7[Moneda],$N$5,Tabla7[Mes],L$12,Tabla7[Cuenta asociada],$D107)</f>
        <v>0</v>
      </c>
      <c r="M107" s="57">
        <f ca="1">SUMIFS(Tabla7[Monto],Tabla7[Moneda],$N$5,Tabla7[Mes],M$12,Tabla7[Cuenta asociada],$D107)</f>
        <v>0</v>
      </c>
      <c r="N107" s="57">
        <f ca="1">SUMIFS(Tabla7[Monto],Tabla7[Moneda],$N$5,Tabla7[Mes],N$12,Tabla7[Cuenta asociada],$D107)</f>
        <v>0</v>
      </c>
      <c r="O107" s="57">
        <f ca="1">SUMIFS(Tabla7[Monto],Tabla7[Moneda],$N$5,Tabla7[Mes],O$12,Tabla7[Cuenta asociada],$D107)</f>
        <v>0</v>
      </c>
      <c r="P107" s="57">
        <f ca="1">SUMIFS(Tabla7[Monto],Tabla7[Moneda],$N$5,Tabla7[Mes],P$12,Tabla7[Cuenta asociada],$D107)</f>
        <v>0</v>
      </c>
      <c r="Q107" s="57">
        <f ca="1">SUMIFS(Tabla7[Monto],Tabla7[Moneda],$N$5,Tabla7[Mes],Q$12,Tabla7[Cuenta asociada],$D107)</f>
        <v>0</v>
      </c>
      <c r="R107" s="57">
        <f ca="1">SUMIFS(Tabla7[Monto],Tabla7[Moneda],$N$5,Tabla7[Mes],R$12,Tabla7[Cuenta asociada],$D107)</f>
        <v>0</v>
      </c>
      <c r="S107" s="40"/>
      <c r="T107" s="25"/>
      <c r="U107" s="28"/>
    </row>
    <row r="108" spans="2:21" ht="15" x14ac:dyDescent="0.2">
      <c r="B108" s="25"/>
      <c r="C108" s="21">
        <v>30</v>
      </c>
      <c r="D108" s="102" t="str">
        <f>IFERROR(INDEX(Tablas!$H$5:$H$1048576,MATCH(CONCATENATE(C78,".",$C108),Tablas!$L$5:$L$1048576,0),1),"")</f>
        <v/>
      </c>
      <c r="E108" s="44">
        <f t="shared" ca="1" si="13"/>
        <v>0</v>
      </c>
      <c r="F108" s="45">
        <f ca="1">IFERROR(E108/E78,"")</f>
        <v>0</v>
      </c>
      <c r="G108" s="57">
        <f ca="1">SUMIFS(Tabla7[Monto],Tabla7[Moneda],$N$5,Tabla7[Mes],G$12,Tabla7[Cuenta asociada],$D108)</f>
        <v>0</v>
      </c>
      <c r="H108" s="57">
        <f ca="1">SUMIFS(Tabla7[Monto],Tabla7[Moneda],$N$5,Tabla7[Mes],H$12,Tabla7[Cuenta asociada],$D108)</f>
        <v>0</v>
      </c>
      <c r="I108" s="57">
        <f ca="1">SUMIFS(Tabla7[Monto],Tabla7[Moneda],$N$5,Tabla7[Mes],I$12,Tabla7[Cuenta asociada],$D108)</f>
        <v>0</v>
      </c>
      <c r="J108" s="57">
        <f ca="1">SUMIFS(Tabla7[Monto],Tabla7[Moneda],$N$5,Tabla7[Mes],J$12,Tabla7[Cuenta asociada],$D108)</f>
        <v>0</v>
      </c>
      <c r="K108" s="57">
        <f ca="1">SUMIFS(Tabla7[Monto],Tabla7[Moneda],$N$5,Tabla7[Mes],K$12,Tabla7[Cuenta asociada],$D108)</f>
        <v>0</v>
      </c>
      <c r="L108" s="57">
        <f ca="1">SUMIFS(Tabla7[Monto],Tabla7[Moneda],$N$5,Tabla7[Mes],L$12,Tabla7[Cuenta asociada],$D108)</f>
        <v>0</v>
      </c>
      <c r="M108" s="57">
        <f ca="1">SUMIFS(Tabla7[Monto],Tabla7[Moneda],$N$5,Tabla7[Mes],M$12,Tabla7[Cuenta asociada],$D108)</f>
        <v>0</v>
      </c>
      <c r="N108" s="57">
        <f ca="1">SUMIFS(Tabla7[Monto],Tabla7[Moneda],$N$5,Tabla7[Mes],N$12,Tabla7[Cuenta asociada],$D108)</f>
        <v>0</v>
      </c>
      <c r="O108" s="57">
        <f ca="1">SUMIFS(Tabla7[Monto],Tabla7[Moneda],$N$5,Tabla7[Mes],O$12,Tabla7[Cuenta asociada],$D108)</f>
        <v>0</v>
      </c>
      <c r="P108" s="57">
        <f ca="1">SUMIFS(Tabla7[Monto],Tabla7[Moneda],$N$5,Tabla7[Mes],P$12,Tabla7[Cuenta asociada],$D108)</f>
        <v>0</v>
      </c>
      <c r="Q108" s="57">
        <f ca="1">SUMIFS(Tabla7[Monto],Tabla7[Moneda],$N$5,Tabla7[Mes],Q$12,Tabla7[Cuenta asociada],$D108)</f>
        <v>0</v>
      </c>
      <c r="R108" s="57">
        <f ca="1">SUMIFS(Tabla7[Monto],Tabla7[Moneda],$N$5,Tabla7[Mes],R$12,Tabla7[Cuenta asociada],$D108)</f>
        <v>0</v>
      </c>
      <c r="S108" s="40"/>
      <c r="T108" s="25"/>
      <c r="U108" s="28"/>
    </row>
    <row r="109" spans="2:21" ht="4.5" customHeight="1" x14ac:dyDescent="0.2">
      <c r="B109" s="25"/>
      <c r="C109" s="21"/>
      <c r="D109" s="103"/>
      <c r="E109" s="53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0"/>
      <c r="T109" s="25"/>
      <c r="U109" s="28"/>
    </row>
    <row r="110" spans="2:21" ht="17.100000000000001" customHeight="1" x14ac:dyDescent="0.2">
      <c r="B110" s="25"/>
      <c r="C110" s="21">
        <f>+C78+1</f>
        <v>4</v>
      </c>
      <c r="D110" s="101" t="s">
        <v>101</v>
      </c>
      <c r="E110" s="54">
        <f ca="1">SUM(E111:E140)</f>
        <v>64526</v>
      </c>
      <c r="F110" s="55">
        <f ca="1">IFERROR(E110/$E$207,0)</f>
        <v>0.230755751370566</v>
      </c>
      <c r="G110" s="56">
        <f t="shared" ref="G110:R110" ca="1" si="14">SUM(G111:G140)</f>
        <v>4558</v>
      </c>
      <c r="H110" s="56">
        <f t="shared" ca="1" si="14"/>
        <v>7459</v>
      </c>
      <c r="I110" s="56">
        <f t="shared" ca="1" si="14"/>
        <v>11676</v>
      </c>
      <c r="J110" s="56">
        <f t="shared" ca="1" si="14"/>
        <v>16581</v>
      </c>
      <c r="K110" s="56">
        <f t="shared" ca="1" si="14"/>
        <v>8745</v>
      </c>
      <c r="L110" s="56">
        <f t="shared" ca="1" si="14"/>
        <v>15507</v>
      </c>
      <c r="M110" s="56">
        <f t="shared" ca="1" si="14"/>
        <v>0</v>
      </c>
      <c r="N110" s="56">
        <f t="shared" ca="1" si="14"/>
        <v>0</v>
      </c>
      <c r="O110" s="56">
        <f t="shared" ca="1" si="14"/>
        <v>0</v>
      </c>
      <c r="P110" s="56">
        <f t="shared" ca="1" si="14"/>
        <v>0</v>
      </c>
      <c r="Q110" s="56">
        <f t="shared" ca="1" si="14"/>
        <v>0</v>
      </c>
      <c r="R110" s="56">
        <f t="shared" ca="1" si="14"/>
        <v>0</v>
      </c>
      <c r="S110" s="40"/>
      <c r="T110" s="25"/>
      <c r="U110" s="28"/>
    </row>
    <row r="111" spans="2:21" ht="15" x14ac:dyDescent="0.2">
      <c r="B111" s="25"/>
      <c r="C111" s="21">
        <v>1</v>
      </c>
      <c r="D111" s="102" t="str">
        <f>IFERROR(INDEX(Tablas!$H$5:$H$1048576,MATCH(CONCATENATE(C110,".",$C111),Tablas!$L$5:$L$1048576,0),1),"")</f>
        <v>Perd. med-desmedros / merma</v>
      </c>
      <c r="E111" s="44">
        <f t="shared" ref="E111:E140" ca="1" si="15">SUM(G111:R111)</f>
        <v>6259</v>
      </c>
      <c r="F111" s="45">
        <f ca="1">IFERROR(E111/E110,"")</f>
        <v>9.6999659052165024E-2</v>
      </c>
      <c r="G111" s="57">
        <f ca="1">SUMIFS(Tabla7[Monto],Tabla7[Moneda],$N$5,Tabla7[Mes],G$12,Tabla7[Cuenta asociada],$D111)</f>
        <v>0</v>
      </c>
      <c r="H111" s="57">
        <f ca="1">SUMIFS(Tabla7[Monto],Tabla7[Moneda],$N$5,Tabla7[Mes],H$12,Tabla7[Cuenta asociada],$D111)</f>
        <v>0</v>
      </c>
      <c r="I111" s="57">
        <f ca="1">SUMIFS(Tabla7[Monto],Tabla7[Moneda],$N$5,Tabla7[Mes],I$12,Tabla7[Cuenta asociada],$D111)</f>
        <v>0</v>
      </c>
      <c r="J111" s="57">
        <f ca="1">SUMIFS(Tabla7[Monto],Tabla7[Moneda],$N$5,Tabla7[Mes],J$12,Tabla7[Cuenta asociada],$D111)</f>
        <v>0</v>
      </c>
      <c r="K111" s="57">
        <f ca="1">SUMIFS(Tabla7[Monto],Tabla7[Moneda],$N$5,Tabla7[Mes],K$12,Tabla7[Cuenta asociada],$D111)</f>
        <v>0</v>
      </c>
      <c r="L111" s="57">
        <f ca="1">SUMIFS(Tabla7[Monto],Tabla7[Moneda],$N$5,Tabla7[Mes],L$12,Tabla7[Cuenta asociada],$D111)</f>
        <v>6259</v>
      </c>
      <c r="M111" s="57">
        <f ca="1">SUMIFS(Tabla7[Monto],Tabla7[Moneda],$N$5,Tabla7[Mes],M$12,Tabla7[Cuenta asociada],$D111)</f>
        <v>0</v>
      </c>
      <c r="N111" s="57">
        <f ca="1">SUMIFS(Tabla7[Monto],Tabla7[Moneda],$N$5,Tabla7[Mes],N$12,Tabla7[Cuenta asociada],$D111)</f>
        <v>0</v>
      </c>
      <c r="O111" s="57">
        <f ca="1">SUMIFS(Tabla7[Monto],Tabla7[Moneda],$N$5,Tabla7[Mes],O$12,Tabla7[Cuenta asociada],$D111)</f>
        <v>0</v>
      </c>
      <c r="P111" s="57">
        <f ca="1">SUMIFS(Tabla7[Monto],Tabla7[Moneda],$N$5,Tabla7[Mes],P$12,Tabla7[Cuenta asociada],$D111)</f>
        <v>0</v>
      </c>
      <c r="Q111" s="57">
        <f ca="1">SUMIFS(Tabla7[Monto],Tabla7[Moneda],$N$5,Tabla7[Mes],Q$12,Tabla7[Cuenta asociada],$D111)</f>
        <v>0</v>
      </c>
      <c r="R111" s="57">
        <f ca="1">SUMIFS(Tabla7[Monto],Tabla7[Moneda],$N$5,Tabla7[Mes],R$12,Tabla7[Cuenta asociada],$D111)</f>
        <v>0</v>
      </c>
      <c r="S111" s="40"/>
      <c r="T111" s="25"/>
      <c r="U111" s="28"/>
    </row>
    <row r="112" spans="2:21" ht="15" x14ac:dyDescent="0.2">
      <c r="B112" s="25"/>
      <c r="C112" s="21">
        <v>2</v>
      </c>
      <c r="D112" s="102" t="str">
        <f>IFERROR(INDEX(Tablas!$H$5:$H$1048576,MATCH(CONCATENATE(C110,".",$C112),Tablas!$L$5:$L$1048576,0),1),"")</f>
        <v>Perdida medicion activos-MercaderÝa Difer.inventar</v>
      </c>
      <c r="E112" s="44">
        <f t="shared" ca="1" si="15"/>
        <v>2672</v>
      </c>
      <c r="F112" s="45">
        <f ca="1">IFERROR(E112/E110,"")</f>
        <v>4.1409664321358834E-2</v>
      </c>
      <c r="G112" s="57">
        <f ca="1">SUMIFS(Tabla7[Monto],Tabla7[Moneda],$N$5,Tabla7[Mes],G$12,Tabla7[Cuenta asociada],$D112)</f>
        <v>0</v>
      </c>
      <c r="H112" s="57">
        <f ca="1">SUMIFS(Tabla7[Monto],Tabla7[Moneda],$N$5,Tabla7[Mes],H$12,Tabla7[Cuenta asociada],$D112)</f>
        <v>0</v>
      </c>
      <c r="I112" s="57">
        <f ca="1">SUMIFS(Tabla7[Monto],Tabla7[Moneda],$N$5,Tabla7[Mes],I$12,Tabla7[Cuenta asociada],$D112)</f>
        <v>0</v>
      </c>
      <c r="J112" s="57">
        <f ca="1">SUMIFS(Tabla7[Monto],Tabla7[Moneda],$N$5,Tabla7[Mes],J$12,Tabla7[Cuenta asociada],$D112)</f>
        <v>2672</v>
      </c>
      <c r="K112" s="57">
        <f ca="1">SUMIFS(Tabla7[Monto],Tabla7[Moneda],$N$5,Tabla7[Mes],K$12,Tabla7[Cuenta asociada],$D112)</f>
        <v>0</v>
      </c>
      <c r="L112" s="57">
        <f ca="1">SUMIFS(Tabla7[Monto],Tabla7[Moneda],$N$5,Tabla7[Mes],L$12,Tabla7[Cuenta asociada],$D112)</f>
        <v>0</v>
      </c>
      <c r="M112" s="57">
        <f ca="1">SUMIFS(Tabla7[Monto],Tabla7[Moneda],$N$5,Tabla7[Mes],M$12,Tabla7[Cuenta asociada],$D112)</f>
        <v>0</v>
      </c>
      <c r="N112" s="57">
        <f ca="1">SUMIFS(Tabla7[Monto],Tabla7[Moneda],$N$5,Tabla7[Mes],N$12,Tabla7[Cuenta asociada],$D112)</f>
        <v>0</v>
      </c>
      <c r="O112" s="57">
        <f ca="1">SUMIFS(Tabla7[Monto],Tabla7[Moneda],$N$5,Tabla7[Mes],O$12,Tabla7[Cuenta asociada],$D112)</f>
        <v>0</v>
      </c>
      <c r="P112" s="57">
        <f ca="1">SUMIFS(Tabla7[Monto],Tabla7[Moneda],$N$5,Tabla7[Mes],P$12,Tabla7[Cuenta asociada],$D112)</f>
        <v>0</v>
      </c>
      <c r="Q112" s="57">
        <f ca="1">SUMIFS(Tabla7[Monto],Tabla7[Moneda],$N$5,Tabla7[Mes],Q$12,Tabla7[Cuenta asociada],$D112)</f>
        <v>0</v>
      </c>
      <c r="R112" s="57">
        <f ca="1">SUMIFS(Tabla7[Monto],Tabla7[Moneda],$N$5,Tabla7[Mes],R$12,Tabla7[Cuenta asociada],$D112)</f>
        <v>0</v>
      </c>
      <c r="S112" s="40"/>
      <c r="T112" s="25"/>
      <c r="U112" s="28"/>
    </row>
    <row r="113" spans="2:21" ht="15" x14ac:dyDescent="0.2">
      <c r="B113" s="25"/>
      <c r="C113" s="21">
        <v>3</v>
      </c>
      <c r="D113" s="102" t="str">
        <f>IFERROR(INDEX(Tablas!$H$5:$H$1048576,MATCH(CONCATENATE(C110,".",$C113),Tablas!$L$5:$L$1048576,0),1),"")</f>
        <v>Deprec. Edificaciones leasing</v>
      </c>
      <c r="E113" s="44">
        <f t="shared" ca="1" si="15"/>
        <v>2764</v>
      </c>
      <c r="F113" s="45">
        <f ca="1">IFERROR(E113/E110,"")</f>
        <v>4.2835446176734959E-2</v>
      </c>
      <c r="G113" s="57">
        <f ca="1">SUMIFS(Tabla7[Monto],Tabla7[Moneda],$N$5,Tabla7[Mes],G$12,Tabla7[Cuenta asociada],$D113)</f>
        <v>0</v>
      </c>
      <c r="H113" s="57">
        <f ca="1">SUMIFS(Tabla7[Monto],Tabla7[Moneda],$N$5,Tabla7[Mes],H$12,Tabla7[Cuenta asociada],$D113)</f>
        <v>0</v>
      </c>
      <c r="I113" s="57">
        <f ca="1">SUMIFS(Tabla7[Monto],Tabla7[Moneda],$N$5,Tabla7[Mes],I$12,Tabla7[Cuenta asociada],$D113)</f>
        <v>0</v>
      </c>
      <c r="J113" s="57">
        <f ca="1">SUMIFS(Tabla7[Monto],Tabla7[Moneda],$N$5,Tabla7[Mes],J$12,Tabla7[Cuenta asociada],$D113)</f>
        <v>2764</v>
      </c>
      <c r="K113" s="57">
        <f ca="1">SUMIFS(Tabla7[Monto],Tabla7[Moneda],$N$5,Tabla7[Mes],K$12,Tabla7[Cuenta asociada],$D113)</f>
        <v>0</v>
      </c>
      <c r="L113" s="57">
        <f ca="1">SUMIFS(Tabla7[Monto],Tabla7[Moneda],$N$5,Tabla7[Mes],L$12,Tabla7[Cuenta asociada],$D113)</f>
        <v>0</v>
      </c>
      <c r="M113" s="57">
        <f ca="1">SUMIFS(Tabla7[Monto],Tabla7[Moneda],$N$5,Tabla7[Mes],M$12,Tabla7[Cuenta asociada],$D113)</f>
        <v>0</v>
      </c>
      <c r="N113" s="57">
        <f ca="1">SUMIFS(Tabla7[Monto],Tabla7[Moneda],$N$5,Tabla7[Mes],N$12,Tabla7[Cuenta asociada],$D113)</f>
        <v>0</v>
      </c>
      <c r="O113" s="57">
        <f ca="1">SUMIFS(Tabla7[Monto],Tabla7[Moneda],$N$5,Tabla7[Mes],O$12,Tabla7[Cuenta asociada],$D113)</f>
        <v>0</v>
      </c>
      <c r="P113" s="57">
        <f ca="1">SUMIFS(Tabla7[Monto],Tabla7[Moneda],$N$5,Tabla7[Mes],P$12,Tabla7[Cuenta asociada],$D113)</f>
        <v>0</v>
      </c>
      <c r="Q113" s="57">
        <f ca="1">SUMIFS(Tabla7[Monto],Tabla7[Moneda],$N$5,Tabla7[Mes],Q$12,Tabla7[Cuenta asociada],$D113)</f>
        <v>0</v>
      </c>
      <c r="R113" s="57">
        <f ca="1">SUMIFS(Tabla7[Monto],Tabla7[Moneda],$N$5,Tabla7[Mes],R$12,Tabla7[Cuenta asociada],$D113)</f>
        <v>0</v>
      </c>
      <c r="S113" s="40"/>
      <c r="T113" s="25"/>
      <c r="U113" s="28"/>
    </row>
    <row r="114" spans="2:21" ht="15" x14ac:dyDescent="0.2">
      <c r="B114" s="25"/>
      <c r="C114" s="21">
        <v>4</v>
      </c>
      <c r="D114" s="102" t="str">
        <f>IFERROR(INDEX(Tablas!$H$5:$H$1048576,MATCH(CONCATENATE(C110,".",$C114),Tablas!$L$5:$L$1048576,0),1),"")</f>
        <v>Deprec.Maquinarias leasing</v>
      </c>
      <c r="E114" s="44">
        <f t="shared" ca="1" si="15"/>
        <v>3142</v>
      </c>
      <c r="F114" s="45">
        <f ca="1">IFERROR(E114/E110,"")</f>
        <v>4.8693549886867311E-2</v>
      </c>
      <c r="G114" s="57">
        <f ca="1">SUMIFS(Tabla7[Monto],Tabla7[Moneda],$N$5,Tabla7[Mes],G$12,Tabla7[Cuenta asociada],$D114)</f>
        <v>0</v>
      </c>
      <c r="H114" s="57">
        <f ca="1">SUMIFS(Tabla7[Monto],Tabla7[Moneda],$N$5,Tabla7[Mes],H$12,Tabla7[Cuenta asociada],$D114)</f>
        <v>0</v>
      </c>
      <c r="I114" s="57">
        <f ca="1">SUMIFS(Tabla7[Monto],Tabla7[Moneda],$N$5,Tabla7[Mes],I$12,Tabla7[Cuenta asociada],$D114)</f>
        <v>3142</v>
      </c>
      <c r="J114" s="57">
        <f ca="1">SUMIFS(Tabla7[Monto],Tabla7[Moneda],$N$5,Tabla7[Mes],J$12,Tabla7[Cuenta asociada],$D114)</f>
        <v>0</v>
      </c>
      <c r="K114" s="57">
        <f ca="1">SUMIFS(Tabla7[Monto],Tabla7[Moneda],$N$5,Tabla7[Mes],K$12,Tabla7[Cuenta asociada],$D114)</f>
        <v>0</v>
      </c>
      <c r="L114" s="57">
        <f ca="1">SUMIFS(Tabla7[Monto],Tabla7[Moneda],$N$5,Tabla7[Mes],L$12,Tabla7[Cuenta asociada],$D114)</f>
        <v>0</v>
      </c>
      <c r="M114" s="57">
        <f ca="1">SUMIFS(Tabla7[Monto],Tabla7[Moneda],$N$5,Tabla7[Mes],M$12,Tabla7[Cuenta asociada],$D114)</f>
        <v>0</v>
      </c>
      <c r="N114" s="57">
        <f ca="1">SUMIFS(Tabla7[Monto],Tabla7[Moneda],$N$5,Tabla7[Mes],N$12,Tabla7[Cuenta asociada],$D114)</f>
        <v>0</v>
      </c>
      <c r="O114" s="57">
        <f ca="1">SUMIFS(Tabla7[Monto],Tabla7[Moneda],$N$5,Tabla7[Mes],O$12,Tabla7[Cuenta asociada],$D114)</f>
        <v>0</v>
      </c>
      <c r="P114" s="57">
        <f ca="1">SUMIFS(Tabla7[Monto],Tabla7[Moneda],$N$5,Tabla7[Mes],P$12,Tabla7[Cuenta asociada],$D114)</f>
        <v>0</v>
      </c>
      <c r="Q114" s="57">
        <f ca="1">SUMIFS(Tabla7[Monto],Tabla7[Moneda],$N$5,Tabla7[Mes],Q$12,Tabla7[Cuenta asociada],$D114)</f>
        <v>0</v>
      </c>
      <c r="R114" s="57">
        <f ca="1">SUMIFS(Tabla7[Monto],Tabla7[Moneda],$N$5,Tabla7[Mes],R$12,Tabla7[Cuenta asociada],$D114)</f>
        <v>0</v>
      </c>
      <c r="S114" s="40"/>
      <c r="T114" s="25"/>
      <c r="U114" s="28"/>
    </row>
    <row r="115" spans="2:21" ht="15" x14ac:dyDescent="0.2">
      <c r="B115" s="25"/>
      <c r="C115" s="21">
        <v>5</v>
      </c>
      <c r="D115" s="102" t="str">
        <f>IFERROR(INDEX(Tablas!$H$5:$H$1048576,MATCH(CONCATENATE(C110,".",$C115),Tablas!$L$5:$L$1048576,0),1),"")</f>
        <v>Deprec.Equipo de transporte leasing</v>
      </c>
      <c r="E115" s="44">
        <f t="shared" ca="1" si="15"/>
        <v>3479</v>
      </c>
      <c r="F115" s="45">
        <f ca="1">IFERROR(E115/E110,"")</f>
        <v>5.3916250813625513E-2</v>
      </c>
      <c r="G115" s="57">
        <f ca="1">SUMIFS(Tabla7[Monto],Tabla7[Moneda],$N$5,Tabla7[Mes],G$12,Tabla7[Cuenta asociada],$D115)</f>
        <v>0</v>
      </c>
      <c r="H115" s="57">
        <f ca="1">SUMIFS(Tabla7[Monto],Tabla7[Moneda],$N$5,Tabla7[Mes],H$12,Tabla7[Cuenta asociada],$D115)</f>
        <v>3479</v>
      </c>
      <c r="I115" s="57">
        <f ca="1">SUMIFS(Tabla7[Monto],Tabla7[Moneda],$N$5,Tabla7[Mes],I$12,Tabla7[Cuenta asociada],$D115)</f>
        <v>0</v>
      </c>
      <c r="J115" s="57">
        <f ca="1">SUMIFS(Tabla7[Monto],Tabla7[Moneda],$N$5,Tabla7[Mes],J$12,Tabla7[Cuenta asociada],$D115)</f>
        <v>0</v>
      </c>
      <c r="K115" s="57">
        <f ca="1">SUMIFS(Tabla7[Monto],Tabla7[Moneda],$N$5,Tabla7[Mes],K$12,Tabla7[Cuenta asociada],$D115)</f>
        <v>0</v>
      </c>
      <c r="L115" s="57">
        <f ca="1">SUMIFS(Tabla7[Monto],Tabla7[Moneda],$N$5,Tabla7[Mes],L$12,Tabla7[Cuenta asociada],$D115)</f>
        <v>0</v>
      </c>
      <c r="M115" s="57">
        <f ca="1">SUMIFS(Tabla7[Monto],Tabla7[Moneda],$N$5,Tabla7[Mes],M$12,Tabla7[Cuenta asociada],$D115)</f>
        <v>0</v>
      </c>
      <c r="N115" s="57">
        <f ca="1">SUMIFS(Tabla7[Monto],Tabla7[Moneda],$N$5,Tabla7[Mes],N$12,Tabla7[Cuenta asociada],$D115)</f>
        <v>0</v>
      </c>
      <c r="O115" s="57">
        <f ca="1">SUMIFS(Tabla7[Monto],Tabla7[Moneda],$N$5,Tabla7[Mes],O$12,Tabla7[Cuenta asociada],$D115)</f>
        <v>0</v>
      </c>
      <c r="P115" s="57">
        <f ca="1">SUMIFS(Tabla7[Monto],Tabla7[Moneda],$N$5,Tabla7[Mes],P$12,Tabla7[Cuenta asociada],$D115)</f>
        <v>0</v>
      </c>
      <c r="Q115" s="57">
        <f ca="1">SUMIFS(Tabla7[Monto],Tabla7[Moneda],$N$5,Tabla7[Mes],Q$12,Tabla7[Cuenta asociada],$D115)</f>
        <v>0</v>
      </c>
      <c r="R115" s="57">
        <f ca="1">SUMIFS(Tabla7[Monto],Tabla7[Moneda],$N$5,Tabla7[Mes],R$12,Tabla7[Cuenta asociada],$D115)</f>
        <v>0</v>
      </c>
      <c r="S115" s="40"/>
      <c r="T115" s="25"/>
      <c r="U115" s="28"/>
    </row>
    <row r="116" spans="2:21" ht="15" x14ac:dyDescent="0.2">
      <c r="B116" s="25"/>
      <c r="C116" s="21">
        <v>6</v>
      </c>
      <c r="D116" s="102" t="str">
        <f>IFERROR(INDEX(Tablas!$H$5:$H$1048576,MATCH(CONCATENATE(C110,".",$C116),Tablas!$L$5:$L$1048576,0),1),"")</f>
        <v>Deprc.Muebles y enseres leasing</v>
      </c>
      <c r="E116" s="44">
        <f t="shared" ca="1" si="15"/>
        <v>5091</v>
      </c>
      <c r="F116" s="45">
        <f ca="1">IFERROR(E116/E110,"")</f>
        <v>7.8898428540433316E-2</v>
      </c>
      <c r="G116" s="57">
        <f ca="1">SUMIFS(Tabla7[Monto],Tabla7[Moneda],$N$5,Tabla7[Mes],G$12,Tabla7[Cuenta asociada],$D116)</f>
        <v>0</v>
      </c>
      <c r="H116" s="57">
        <f ca="1">SUMIFS(Tabla7[Monto],Tabla7[Moneda],$N$5,Tabla7[Mes],H$12,Tabla7[Cuenta asociada],$D116)</f>
        <v>0</v>
      </c>
      <c r="I116" s="57">
        <f ca="1">SUMIFS(Tabla7[Monto],Tabla7[Moneda],$N$5,Tabla7[Mes],I$12,Tabla7[Cuenta asociada],$D116)</f>
        <v>0</v>
      </c>
      <c r="J116" s="57">
        <f ca="1">SUMIFS(Tabla7[Monto],Tabla7[Moneda],$N$5,Tabla7[Mes],J$12,Tabla7[Cuenta asociada],$D116)</f>
        <v>5091</v>
      </c>
      <c r="K116" s="57">
        <f ca="1">SUMIFS(Tabla7[Monto],Tabla7[Moneda],$N$5,Tabla7[Mes],K$12,Tabla7[Cuenta asociada],$D116)</f>
        <v>0</v>
      </c>
      <c r="L116" s="57">
        <f ca="1">SUMIFS(Tabla7[Monto],Tabla7[Moneda],$N$5,Tabla7[Mes],L$12,Tabla7[Cuenta asociada],$D116)</f>
        <v>0</v>
      </c>
      <c r="M116" s="57">
        <f ca="1">SUMIFS(Tabla7[Monto],Tabla7[Moneda],$N$5,Tabla7[Mes],M$12,Tabla7[Cuenta asociada],$D116)</f>
        <v>0</v>
      </c>
      <c r="N116" s="57">
        <f ca="1">SUMIFS(Tabla7[Monto],Tabla7[Moneda],$N$5,Tabla7[Mes],N$12,Tabla7[Cuenta asociada],$D116)</f>
        <v>0</v>
      </c>
      <c r="O116" s="57">
        <f ca="1">SUMIFS(Tabla7[Monto],Tabla7[Moneda],$N$5,Tabla7[Mes],O$12,Tabla7[Cuenta asociada],$D116)</f>
        <v>0</v>
      </c>
      <c r="P116" s="57">
        <f ca="1">SUMIFS(Tabla7[Monto],Tabla7[Moneda],$N$5,Tabla7[Mes],P$12,Tabla7[Cuenta asociada],$D116)</f>
        <v>0</v>
      </c>
      <c r="Q116" s="57">
        <f ca="1">SUMIFS(Tabla7[Monto],Tabla7[Moneda],$N$5,Tabla7[Mes],Q$12,Tabla7[Cuenta asociada],$D116)</f>
        <v>0</v>
      </c>
      <c r="R116" s="57">
        <f ca="1">SUMIFS(Tabla7[Monto],Tabla7[Moneda],$N$5,Tabla7[Mes],R$12,Tabla7[Cuenta asociada],$D116)</f>
        <v>0</v>
      </c>
      <c r="S116" s="40"/>
      <c r="T116" s="25"/>
      <c r="U116" s="28"/>
    </row>
    <row r="117" spans="2:21" ht="15" x14ac:dyDescent="0.2">
      <c r="B117" s="25"/>
      <c r="C117" s="21">
        <v>7</v>
      </c>
      <c r="D117" s="102" t="str">
        <f>IFERROR(INDEX(Tablas!$H$5:$H$1048576,MATCH(CONCATENATE(C110,".",$C117),Tablas!$L$5:$L$1048576,0),1),"")</f>
        <v>Depre.Equipos diversos leasing</v>
      </c>
      <c r="E117" s="44">
        <f t="shared" ca="1" si="15"/>
        <v>4558</v>
      </c>
      <c r="F117" s="45">
        <f ca="1">IFERROR(E117/E110,"")</f>
        <v>7.0638192356569443E-2</v>
      </c>
      <c r="G117" s="57">
        <f ca="1">SUMIFS(Tabla7[Monto],Tabla7[Moneda],$N$5,Tabla7[Mes],G$12,Tabla7[Cuenta asociada],$D117)</f>
        <v>4558</v>
      </c>
      <c r="H117" s="57">
        <f ca="1">SUMIFS(Tabla7[Monto],Tabla7[Moneda],$N$5,Tabla7[Mes],H$12,Tabla7[Cuenta asociada],$D117)</f>
        <v>0</v>
      </c>
      <c r="I117" s="57">
        <f ca="1">SUMIFS(Tabla7[Monto],Tabla7[Moneda],$N$5,Tabla7[Mes],I$12,Tabla7[Cuenta asociada],$D117)</f>
        <v>0</v>
      </c>
      <c r="J117" s="57">
        <f ca="1">SUMIFS(Tabla7[Monto],Tabla7[Moneda],$N$5,Tabla7[Mes],J$12,Tabla7[Cuenta asociada],$D117)</f>
        <v>0</v>
      </c>
      <c r="K117" s="57">
        <f ca="1">SUMIFS(Tabla7[Monto],Tabla7[Moneda],$N$5,Tabla7[Mes],K$12,Tabla7[Cuenta asociada],$D117)</f>
        <v>0</v>
      </c>
      <c r="L117" s="57">
        <f ca="1">SUMIFS(Tabla7[Monto],Tabla7[Moneda],$N$5,Tabla7[Mes],L$12,Tabla7[Cuenta asociada],$D117)</f>
        <v>0</v>
      </c>
      <c r="M117" s="57">
        <f ca="1">SUMIFS(Tabla7[Monto],Tabla7[Moneda],$N$5,Tabla7[Mes],M$12,Tabla7[Cuenta asociada],$D117)</f>
        <v>0</v>
      </c>
      <c r="N117" s="57">
        <f ca="1">SUMIFS(Tabla7[Monto],Tabla7[Moneda],$N$5,Tabla7[Mes],N$12,Tabla7[Cuenta asociada],$D117)</f>
        <v>0</v>
      </c>
      <c r="O117" s="57">
        <f ca="1">SUMIFS(Tabla7[Monto],Tabla7[Moneda],$N$5,Tabla7[Mes],O$12,Tabla7[Cuenta asociada],$D117)</f>
        <v>0</v>
      </c>
      <c r="P117" s="57">
        <f ca="1">SUMIFS(Tabla7[Monto],Tabla7[Moneda],$N$5,Tabla7[Mes],P$12,Tabla7[Cuenta asociada],$D117)</f>
        <v>0</v>
      </c>
      <c r="Q117" s="57">
        <f ca="1">SUMIFS(Tabla7[Monto],Tabla7[Moneda],$N$5,Tabla7[Mes],Q$12,Tabla7[Cuenta asociada],$D117)</f>
        <v>0</v>
      </c>
      <c r="R117" s="57">
        <f ca="1">SUMIFS(Tabla7[Monto],Tabla7[Moneda],$N$5,Tabla7[Mes],R$12,Tabla7[Cuenta asociada],$D117)</f>
        <v>0</v>
      </c>
      <c r="S117" s="40"/>
      <c r="T117" s="25"/>
      <c r="U117" s="28"/>
    </row>
    <row r="118" spans="2:21" ht="15" x14ac:dyDescent="0.2">
      <c r="B118" s="25"/>
      <c r="C118" s="21">
        <v>8</v>
      </c>
      <c r="D118" s="102" t="str">
        <f>IFERROR(INDEX(Tablas!$H$5:$H$1048576,MATCH(CONCATENATE(C110,".",$C118),Tablas!$L$5:$L$1048576,0),1),"")</f>
        <v>Deprec.Edificaciones Costo</v>
      </c>
      <c r="E118" s="44">
        <f t="shared" ca="1" si="15"/>
        <v>5782</v>
      </c>
      <c r="F118" s="45">
        <f ca="1">IFERROR(E118/E110,"")</f>
        <v>8.9607290084617056E-2</v>
      </c>
      <c r="G118" s="57">
        <f ca="1">SUMIFS(Tabla7[Monto],Tabla7[Moneda],$N$5,Tabla7[Mes],G$12,Tabla7[Cuenta asociada],$D118)</f>
        <v>0</v>
      </c>
      <c r="H118" s="57">
        <f ca="1">SUMIFS(Tabla7[Monto],Tabla7[Moneda],$N$5,Tabla7[Mes],H$12,Tabla7[Cuenta asociada],$D118)</f>
        <v>0</v>
      </c>
      <c r="I118" s="57">
        <f ca="1">SUMIFS(Tabla7[Monto],Tabla7[Moneda],$N$5,Tabla7[Mes],I$12,Tabla7[Cuenta asociada],$D118)</f>
        <v>0</v>
      </c>
      <c r="J118" s="57">
        <f ca="1">SUMIFS(Tabla7[Monto],Tabla7[Moneda],$N$5,Tabla7[Mes],J$12,Tabla7[Cuenta asociada],$D118)</f>
        <v>5782</v>
      </c>
      <c r="K118" s="57">
        <f ca="1">SUMIFS(Tabla7[Monto],Tabla7[Moneda],$N$5,Tabla7[Mes],K$12,Tabla7[Cuenta asociada],$D118)</f>
        <v>0</v>
      </c>
      <c r="L118" s="57">
        <f ca="1">SUMIFS(Tabla7[Monto],Tabla7[Moneda],$N$5,Tabla7[Mes],L$12,Tabla7[Cuenta asociada],$D118)</f>
        <v>0</v>
      </c>
      <c r="M118" s="57">
        <f ca="1">SUMIFS(Tabla7[Monto],Tabla7[Moneda],$N$5,Tabla7[Mes],M$12,Tabla7[Cuenta asociada],$D118)</f>
        <v>0</v>
      </c>
      <c r="N118" s="57">
        <f ca="1">SUMIFS(Tabla7[Monto],Tabla7[Moneda],$N$5,Tabla7[Mes],N$12,Tabla7[Cuenta asociada],$D118)</f>
        <v>0</v>
      </c>
      <c r="O118" s="57">
        <f ca="1">SUMIFS(Tabla7[Monto],Tabla7[Moneda],$N$5,Tabla7[Mes],O$12,Tabla7[Cuenta asociada],$D118)</f>
        <v>0</v>
      </c>
      <c r="P118" s="57">
        <f ca="1">SUMIFS(Tabla7[Monto],Tabla7[Moneda],$N$5,Tabla7[Mes],P$12,Tabla7[Cuenta asociada],$D118)</f>
        <v>0</v>
      </c>
      <c r="Q118" s="57">
        <f ca="1">SUMIFS(Tabla7[Monto],Tabla7[Moneda],$N$5,Tabla7[Mes],Q$12,Tabla7[Cuenta asociada],$D118)</f>
        <v>0</v>
      </c>
      <c r="R118" s="57">
        <f ca="1">SUMIFS(Tabla7[Monto],Tabla7[Moneda],$N$5,Tabla7[Mes],R$12,Tabla7[Cuenta asociada],$D118)</f>
        <v>0</v>
      </c>
      <c r="S118" s="40"/>
      <c r="T118" s="25"/>
      <c r="U118" s="28"/>
    </row>
    <row r="119" spans="2:21" ht="15" x14ac:dyDescent="0.2">
      <c r="B119" s="25"/>
      <c r="C119" s="21">
        <v>9</v>
      </c>
      <c r="D119" s="102" t="str">
        <f>IFERROR(INDEX(Tablas!$H$5:$H$1048576,MATCH(CONCATENATE(C110,".",$C119),Tablas!$L$5:$L$1048576,0),1),"")</f>
        <v>Deprec.Maquinarias Costo</v>
      </c>
      <c r="E119" s="44">
        <f t="shared" ca="1" si="15"/>
        <v>8745</v>
      </c>
      <c r="F119" s="45">
        <f ca="1">IFERROR(E119/E110,"")</f>
        <v>0.13552676440504602</v>
      </c>
      <c r="G119" s="57">
        <f ca="1">SUMIFS(Tabla7[Monto],Tabla7[Moneda],$N$5,Tabla7[Mes],G$12,Tabla7[Cuenta asociada],$D119)</f>
        <v>0</v>
      </c>
      <c r="H119" s="57">
        <f ca="1">SUMIFS(Tabla7[Monto],Tabla7[Moneda],$N$5,Tabla7[Mes],H$12,Tabla7[Cuenta asociada],$D119)</f>
        <v>0</v>
      </c>
      <c r="I119" s="57">
        <f ca="1">SUMIFS(Tabla7[Monto],Tabla7[Moneda],$N$5,Tabla7[Mes],I$12,Tabla7[Cuenta asociada],$D119)</f>
        <v>0</v>
      </c>
      <c r="J119" s="57">
        <f ca="1">SUMIFS(Tabla7[Monto],Tabla7[Moneda],$N$5,Tabla7[Mes],J$12,Tabla7[Cuenta asociada],$D119)</f>
        <v>0</v>
      </c>
      <c r="K119" s="57">
        <f ca="1">SUMIFS(Tabla7[Monto],Tabla7[Moneda],$N$5,Tabla7[Mes],K$12,Tabla7[Cuenta asociada],$D119)</f>
        <v>8745</v>
      </c>
      <c r="L119" s="57">
        <f ca="1">SUMIFS(Tabla7[Monto],Tabla7[Moneda],$N$5,Tabla7[Mes],L$12,Tabla7[Cuenta asociada],$D119)</f>
        <v>0</v>
      </c>
      <c r="M119" s="57">
        <f ca="1">SUMIFS(Tabla7[Monto],Tabla7[Moneda],$N$5,Tabla7[Mes],M$12,Tabla7[Cuenta asociada],$D119)</f>
        <v>0</v>
      </c>
      <c r="N119" s="57">
        <f ca="1">SUMIFS(Tabla7[Monto],Tabla7[Moneda],$N$5,Tabla7[Mes],N$12,Tabla7[Cuenta asociada],$D119)</f>
        <v>0</v>
      </c>
      <c r="O119" s="57">
        <f ca="1">SUMIFS(Tabla7[Monto],Tabla7[Moneda],$N$5,Tabla7[Mes],O$12,Tabla7[Cuenta asociada],$D119)</f>
        <v>0</v>
      </c>
      <c r="P119" s="57">
        <f ca="1">SUMIFS(Tabla7[Monto],Tabla7[Moneda],$N$5,Tabla7[Mes],P$12,Tabla7[Cuenta asociada],$D119)</f>
        <v>0</v>
      </c>
      <c r="Q119" s="57">
        <f ca="1">SUMIFS(Tabla7[Monto],Tabla7[Moneda],$N$5,Tabla7[Mes],Q$12,Tabla7[Cuenta asociada],$D119)</f>
        <v>0</v>
      </c>
      <c r="R119" s="57">
        <f ca="1">SUMIFS(Tabla7[Monto],Tabla7[Moneda],$N$5,Tabla7[Mes],R$12,Tabla7[Cuenta asociada],$D119)</f>
        <v>0</v>
      </c>
      <c r="S119" s="40"/>
      <c r="T119" s="25"/>
      <c r="U119" s="28"/>
    </row>
    <row r="120" spans="2:21" ht="15" x14ac:dyDescent="0.2">
      <c r="B120" s="25"/>
      <c r="C120" s="21">
        <v>10</v>
      </c>
      <c r="D120" s="102" t="str">
        <f>IFERROR(INDEX(Tablas!$H$5:$H$1048576,MATCH(CONCATENATE(C110,".",$C120),Tablas!$L$5:$L$1048576,0),1),"")</f>
        <v>Deprec.Equipo de transporte Costo</v>
      </c>
      <c r="E120" s="44">
        <f t="shared" ca="1" si="15"/>
        <v>272</v>
      </c>
      <c r="F120" s="45">
        <f ca="1">IFERROR(E120/E110,"")</f>
        <v>4.2153550506772467E-3</v>
      </c>
      <c r="G120" s="57">
        <f ca="1">SUMIFS(Tabla7[Monto],Tabla7[Moneda],$N$5,Tabla7[Mes],G$12,Tabla7[Cuenta asociada],$D120)</f>
        <v>0</v>
      </c>
      <c r="H120" s="57">
        <f ca="1">SUMIFS(Tabla7[Monto],Tabla7[Moneda],$N$5,Tabla7[Mes],H$12,Tabla7[Cuenta asociada],$D120)</f>
        <v>0</v>
      </c>
      <c r="I120" s="57">
        <f ca="1">SUMIFS(Tabla7[Monto],Tabla7[Moneda],$N$5,Tabla7[Mes],I$12,Tabla7[Cuenta asociada],$D120)</f>
        <v>0</v>
      </c>
      <c r="J120" s="57">
        <f ca="1">SUMIFS(Tabla7[Monto],Tabla7[Moneda],$N$5,Tabla7[Mes],J$12,Tabla7[Cuenta asociada],$D120)</f>
        <v>272</v>
      </c>
      <c r="K120" s="57">
        <f ca="1">SUMIFS(Tabla7[Monto],Tabla7[Moneda],$N$5,Tabla7[Mes],K$12,Tabla7[Cuenta asociada],$D120)</f>
        <v>0</v>
      </c>
      <c r="L120" s="57">
        <f ca="1">SUMIFS(Tabla7[Monto],Tabla7[Moneda],$N$5,Tabla7[Mes],L$12,Tabla7[Cuenta asociada],$D120)</f>
        <v>0</v>
      </c>
      <c r="M120" s="57">
        <f ca="1">SUMIFS(Tabla7[Monto],Tabla7[Moneda],$N$5,Tabla7[Mes],M$12,Tabla7[Cuenta asociada],$D120)</f>
        <v>0</v>
      </c>
      <c r="N120" s="57">
        <f ca="1">SUMIFS(Tabla7[Monto],Tabla7[Moneda],$N$5,Tabla7[Mes],N$12,Tabla7[Cuenta asociada],$D120)</f>
        <v>0</v>
      </c>
      <c r="O120" s="57">
        <f ca="1">SUMIFS(Tabla7[Monto],Tabla7[Moneda],$N$5,Tabla7[Mes],O$12,Tabla7[Cuenta asociada],$D120)</f>
        <v>0</v>
      </c>
      <c r="P120" s="57">
        <f ca="1">SUMIFS(Tabla7[Monto],Tabla7[Moneda],$N$5,Tabla7[Mes],P$12,Tabla7[Cuenta asociada],$D120)</f>
        <v>0</v>
      </c>
      <c r="Q120" s="57">
        <f ca="1">SUMIFS(Tabla7[Monto],Tabla7[Moneda],$N$5,Tabla7[Mes],Q$12,Tabla7[Cuenta asociada],$D120)</f>
        <v>0</v>
      </c>
      <c r="R120" s="57">
        <f ca="1">SUMIFS(Tabla7[Monto],Tabla7[Moneda],$N$5,Tabla7[Mes],R$12,Tabla7[Cuenta asociada],$D120)</f>
        <v>0</v>
      </c>
      <c r="S120" s="40"/>
      <c r="T120" s="25"/>
      <c r="U120" s="28"/>
    </row>
    <row r="121" spans="2:21" ht="15" x14ac:dyDescent="0.2">
      <c r="B121" s="25"/>
      <c r="C121" s="21">
        <v>11</v>
      </c>
      <c r="D121" s="102" t="str">
        <f>IFERROR(INDEX(Tablas!$H$5:$H$1048576,MATCH(CONCATENATE(C110,".",$C121),Tablas!$L$5:$L$1048576,0),1),"")</f>
        <v>Dperec.Muebles y enseres Costo</v>
      </c>
      <c r="E121" s="44">
        <f t="shared" ca="1" si="15"/>
        <v>4772</v>
      </c>
      <c r="F121" s="45">
        <f ca="1">IFERROR(E121/E110,"")</f>
        <v>7.3954684933205214E-2</v>
      </c>
      <c r="G121" s="57">
        <f ca="1">SUMIFS(Tabla7[Monto],Tabla7[Moneda],$N$5,Tabla7[Mes],G$12,Tabla7[Cuenta asociada],$D121)</f>
        <v>0</v>
      </c>
      <c r="H121" s="57">
        <f ca="1">SUMIFS(Tabla7[Monto],Tabla7[Moneda],$N$5,Tabla7[Mes],H$12,Tabla7[Cuenta asociada],$D121)</f>
        <v>0</v>
      </c>
      <c r="I121" s="57">
        <f ca="1">SUMIFS(Tabla7[Monto],Tabla7[Moneda],$N$5,Tabla7[Mes],I$12,Tabla7[Cuenta asociada],$D121)</f>
        <v>0</v>
      </c>
      <c r="J121" s="57">
        <f ca="1">SUMIFS(Tabla7[Monto],Tabla7[Moneda],$N$5,Tabla7[Mes],J$12,Tabla7[Cuenta asociada],$D121)</f>
        <v>0</v>
      </c>
      <c r="K121" s="57">
        <f ca="1">SUMIFS(Tabla7[Monto],Tabla7[Moneda],$N$5,Tabla7[Mes],K$12,Tabla7[Cuenta asociada],$D121)</f>
        <v>0</v>
      </c>
      <c r="L121" s="57">
        <f ca="1">SUMIFS(Tabla7[Monto],Tabla7[Moneda],$N$5,Tabla7[Mes],L$12,Tabla7[Cuenta asociada],$D121)</f>
        <v>4772</v>
      </c>
      <c r="M121" s="57">
        <f ca="1">SUMIFS(Tabla7[Monto],Tabla7[Moneda],$N$5,Tabla7[Mes],M$12,Tabla7[Cuenta asociada],$D121)</f>
        <v>0</v>
      </c>
      <c r="N121" s="57">
        <f ca="1">SUMIFS(Tabla7[Monto],Tabla7[Moneda],$N$5,Tabla7[Mes],N$12,Tabla7[Cuenta asociada],$D121)</f>
        <v>0</v>
      </c>
      <c r="O121" s="57">
        <f ca="1">SUMIFS(Tabla7[Monto],Tabla7[Moneda],$N$5,Tabla7[Mes],O$12,Tabla7[Cuenta asociada],$D121)</f>
        <v>0</v>
      </c>
      <c r="P121" s="57">
        <f ca="1">SUMIFS(Tabla7[Monto],Tabla7[Moneda],$N$5,Tabla7[Mes],P$12,Tabla7[Cuenta asociada],$D121)</f>
        <v>0</v>
      </c>
      <c r="Q121" s="57">
        <f ca="1">SUMIFS(Tabla7[Monto],Tabla7[Moneda],$N$5,Tabla7[Mes],Q$12,Tabla7[Cuenta asociada],$D121)</f>
        <v>0</v>
      </c>
      <c r="R121" s="57">
        <f ca="1">SUMIFS(Tabla7[Monto],Tabla7[Moneda],$N$5,Tabla7[Mes],R$12,Tabla7[Cuenta asociada],$D121)</f>
        <v>0</v>
      </c>
      <c r="S121" s="40"/>
      <c r="T121" s="25"/>
      <c r="U121" s="28"/>
    </row>
    <row r="122" spans="2:21" ht="15" x14ac:dyDescent="0.2">
      <c r="B122" s="25"/>
      <c r="C122" s="21">
        <v>12</v>
      </c>
      <c r="D122" s="102" t="str">
        <f>IFERROR(INDEX(Tablas!$H$5:$H$1048576,MATCH(CONCATENATE(C110,".",$C122),Tablas!$L$5:$L$1048576,0),1),"")</f>
        <v>Deprec.Equipos diversos Costo</v>
      </c>
      <c r="E122" s="44">
        <f t="shared" ca="1" si="15"/>
        <v>3134</v>
      </c>
      <c r="F122" s="45">
        <f ca="1">IFERROR(E122/E110,"")</f>
        <v>4.8569568855965035E-2</v>
      </c>
      <c r="G122" s="57">
        <f ca="1">SUMIFS(Tabla7[Monto],Tabla7[Moneda],$N$5,Tabla7[Mes],G$12,Tabla7[Cuenta asociada],$D122)</f>
        <v>0</v>
      </c>
      <c r="H122" s="57">
        <f ca="1">SUMIFS(Tabla7[Monto],Tabla7[Moneda],$N$5,Tabla7[Mes],H$12,Tabla7[Cuenta asociada],$D122)</f>
        <v>0</v>
      </c>
      <c r="I122" s="57">
        <f ca="1">SUMIFS(Tabla7[Monto],Tabla7[Moneda],$N$5,Tabla7[Mes],I$12,Tabla7[Cuenta asociada],$D122)</f>
        <v>3134</v>
      </c>
      <c r="J122" s="57">
        <f ca="1">SUMIFS(Tabla7[Monto],Tabla7[Moneda],$N$5,Tabla7[Mes],J$12,Tabla7[Cuenta asociada],$D122)</f>
        <v>0</v>
      </c>
      <c r="K122" s="57">
        <f ca="1">SUMIFS(Tabla7[Monto],Tabla7[Moneda],$N$5,Tabla7[Mes],K$12,Tabla7[Cuenta asociada],$D122)</f>
        <v>0</v>
      </c>
      <c r="L122" s="57">
        <f ca="1">SUMIFS(Tabla7[Monto],Tabla7[Moneda],$N$5,Tabla7[Mes],L$12,Tabla7[Cuenta asociada],$D122)</f>
        <v>0</v>
      </c>
      <c r="M122" s="57">
        <f ca="1">SUMIFS(Tabla7[Monto],Tabla7[Moneda],$N$5,Tabla7[Mes],M$12,Tabla7[Cuenta asociada],$D122)</f>
        <v>0</v>
      </c>
      <c r="N122" s="57">
        <f ca="1">SUMIFS(Tabla7[Monto],Tabla7[Moneda],$N$5,Tabla7[Mes],N$12,Tabla7[Cuenta asociada],$D122)</f>
        <v>0</v>
      </c>
      <c r="O122" s="57">
        <f ca="1">SUMIFS(Tabla7[Monto],Tabla7[Moneda],$N$5,Tabla7[Mes],O$12,Tabla7[Cuenta asociada],$D122)</f>
        <v>0</v>
      </c>
      <c r="P122" s="57">
        <f ca="1">SUMIFS(Tabla7[Monto],Tabla7[Moneda],$N$5,Tabla7[Mes],P$12,Tabla7[Cuenta asociada],$D122)</f>
        <v>0</v>
      </c>
      <c r="Q122" s="57">
        <f ca="1">SUMIFS(Tabla7[Monto],Tabla7[Moneda],$N$5,Tabla7[Mes],Q$12,Tabla7[Cuenta asociada],$D122)</f>
        <v>0</v>
      </c>
      <c r="R122" s="57">
        <f ca="1">SUMIFS(Tabla7[Monto],Tabla7[Moneda],$N$5,Tabla7[Mes],R$12,Tabla7[Cuenta asociada],$D122)</f>
        <v>0</v>
      </c>
      <c r="S122" s="40"/>
      <c r="T122" s="25"/>
      <c r="U122" s="28"/>
    </row>
    <row r="123" spans="2:21" ht="15" x14ac:dyDescent="0.2">
      <c r="B123" s="25"/>
      <c r="C123" s="21">
        <v>13</v>
      </c>
      <c r="D123" s="102" t="str">
        <f>IFERROR(INDEX(Tablas!$H$5:$H$1048576,MATCH(CONCATENATE(C110,".",$C123),Tablas!$L$5:$L$1048576,0),1),"")</f>
        <v>Deprec.Equipo de computo Costo</v>
      </c>
      <c r="E123" s="44">
        <f t="shared" ca="1" si="15"/>
        <v>3980</v>
      </c>
      <c r="F123" s="45">
        <f ca="1">IFERROR(E123/E110,"")</f>
        <v>6.1680562873880296E-2</v>
      </c>
      <c r="G123" s="57">
        <f ca="1">SUMIFS(Tabla7[Monto],Tabla7[Moneda],$N$5,Tabla7[Mes],G$12,Tabla7[Cuenta asociada],$D123)</f>
        <v>0</v>
      </c>
      <c r="H123" s="57">
        <f ca="1">SUMIFS(Tabla7[Monto],Tabla7[Moneda],$N$5,Tabla7[Mes],H$12,Tabla7[Cuenta asociada],$D123)</f>
        <v>3980</v>
      </c>
      <c r="I123" s="57">
        <f ca="1">SUMIFS(Tabla7[Monto],Tabla7[Moneda],$N$5,Tabla7[Mes],I$12,Tabla7[Cuenta asociada],$D123)</f>
        <v>0</v>
      </c>
      <c r="J123" s="57">
        <f ca="1">SUMIFS(Tabla7[Monto],Tabla7[Moneda],$N$5,Tabla7[Mes],J$12,Tabla7[Cuenta asociada],$D123)</f>
        <v>0</v>
      </c>
      <c r="K123" s="57">
        <f ca="1">SUMIFS(Tabla7[Monto],Tabla7[Moneda],$N$5,Tabla7[Mes],K$12,Tabla7[Cuenta asociada],$D123)</f>
        <v>0</v>
      </c>
      <c r="L123" s="57">
        <f ca="1">SUMIFS(Tabla7[Monto],Tabla7[Moneda],$N$5,Tabla7[Mes],L$12,Tabla7[Cuenta asociada],$D123)</f>
        <v>0</v>
      </c>
      <c r="M123" s="57">
        <f ca="1">SUMIFS(Tabla7[Monto],Tabla7[Moneda],$N$5,Tabla7[Mes],M$12,Tabla7[Cuenta asociada],$D123)</f>
        <v>0</v>
      </c>
      <c r="N123" s="57">
        <f ca="1">SUMIFS(Tabla7[Monto],Tabla7[Moneda],$N$5,Tabla7[Mes],N$12,Tabla7[Cuenta asociada],$D123)</f>
        <v>0</v>
      </c>
      <c r="O123" s="57">
        <f ca="1">SUMIFS(Tabla7[Monto],Tabla7[Moneda],$N$5,Tabla7[Mes],O$12,Tabla7[Cuenta asociada],$D123)</f>
        <v>0</v>
      </c>
      <c r="P123" s="57">
        <f ca="1">SUMIFS(Tabla7[Monto],Tabla7[Moneda],$N$5,Tabla7[Mes],P$12,Tabla7[Cuenta asociada],$D123)</f>
        <v>0</v>
      </c>
      <c r="Q123" s="57">
        <f ca="1">SUMIFS(Tabla7[Monto],Tabla7[Moneda],$N$5,Tabla7[Mes],Q$12,Tabla7[Cuenta asociada],$D123)</f>
        <v>0</v>
      </c>
      <c r="R123" s="57">
        <f ca="1">SUMIFS(Tabla7[Monto],Tabla7[Moneda],$N$5,Tabla7[Mes],R$12,Tabla7[Cuenta asociada],$D123)</f>
        <v>0</v>
      </c>
      <c r="S123" s="40"/>
      <c r="T123" s="25"/>
      <c r="U123" s="28"/>
    </row>
    <row r="124" spans="2:21" ht="15" x14ac:dyDescent="0.2">
      <c r="B124" s="25"/>
      <c r="C124" s="21">
        <v>14</v>
      </c>
      <c r="D124" s="102" t="str">
        <f>IFERROR(INDEX(Tablas!$H$5:$H$1048576,MATCH(CONCATENATE(C110,".",$C124),Tablas!$L$5:$L$1048576,0),1),"")</f>
        <v>Deprec.Equipo de computo leasing</v>
      </c>
      <c r="E124" s="44">
        <f t="shared" ca="1" si="15"/>
        <v>4476</v>
      </c>
      <c r="F124" s="45">
        <f ca="1">IFERROR(E124/E110,"")</f>
        <v>6.9367386789821156E-2</v>
      </c>
      <c r="G124" s="57">
        <f ca="1">SUMIFS(Tabla7[Monto],Tabla7[Moneda],$N$5,Tabla7[Mes],G$12,Tabla7[Cuenta asociada],$D124)</f>
        <v>0</v>
      </c>
      <c r="H124" s="57">
        <f ca="1">SUMIFS(Tabla7[Monto],Tabla7[Moneda],$N$5,Tabla7[Mes],H$12,Tabla7[Cuenta asociada],$D124)</f>
        <v>0</v>
      </c>
      <c r="I124" s="57">
        <f ca="1">SUMIFS(Tabla7[Monto],Tabla7[Moneda],$N$5,Tabla7[Mes],I$12,Tabla7[Cuenta asociada],$D124)</f>
        <v>0</v>
      </c>
      <c r="J124" s="57">
        <f ca="1">SUMIFS(Tabla7[Monto],Tabla7[Moneda],$N$5,Tabla7[Mes],J$12,Tabla7[Cuenta asociada],$D124)</f>
        <v>0</v>
      </c>
      <c r="K124" s="57">
        <f ca="1">SUMIFS(Tabla7[Monto],Tabla7[Moneda],$N$5,Tabla7[Mes],K$12,Tabla7[Cuenta asociada],$D124)</f>
        <v>0</v>
      </c>
      <c r="L124" s="57">
        <f ca="1">SUMIFS(Tabla7[Monto],Tabla7[Moneda],$N$5,Tabla7[Mes],L$12,Tabla7[Cuenta asociada],$D124)</f>
        <v>4476</v>
      </c>
      <c r="M124" s="57">
        <f ca="1">SUMIFS(Tabla7[Monto],Tabla7[Moneda],$N$5,Tabla7[Mes],M$12,Tabla7[Cuenta asociada],$D124)</f>
        <v>0</v>
      </c>
      <c r="N124" s="57">
        <f ca="1">SUMIFS(Tabla7[Monto],Tabla7[Moneda],$N$5,Tabla7[Mes],N$12,Tabla7[Cuenta asociada],$D124)</f>
        <v>0</v>
      </c>
      <c r="O124" s="57">
        <f ca="1">SUMIFS(Tabla7[Monto],Tabla7[Moneda],$N$5,Tabla7[Mes],O$12,Tabla7[Cuenta asociada],$D124)</f>
        <v>0</v>
      </c>
      <c r="P124" s="57">
        <f ca="1">SUMIFS(Tabla7[Monto],Tabla7[Moneda],$N$5,Tabla7[Mes],P$12,Tabla7[Cuenta asociada],$D124)</f>
        <v>0</v>
      </c>
      <c r="Q124" s="57">
        <f ca="1">SUMIFS(Tabla7[Monto],Tabla7[Moneda],$N$5,Tabla7[Mes],Q$12,Tabla7[Cuenta asociada],$D124)</f>
        <v>0</v>
      </c>
      <c r="R124" s="57">
        <f ca="1">SUMIFS(Tabla7[Monto],Tabla7[Moneda],$N$5,Tabla7[Mes],R$12,Tabla7[Cuenta asociada],$D124)</f>
        <v>0</v>
      </c>
      <c r="S124" s="40"/>
      <c r="T124" s="25"/>
      <c r="U124" s="28"/>
    </row>
    <row r="125" spans="2:21" ht="15" x14ac:dyDescent="0.2">
      <c r="B125" s="25"/>
      <c r="C125" s="21">
        <v>15</v>
      </c>
      <c r="D125" s="102" t="str">
        <f>IFERROR(INDEX(Tablas!$H$5:$H$1048576,MATCH(CONCATENATE(C110,".",$C125),Tablas!$L$5:$L$1048576,0),1),"")</f>
        <v>Amortiz.Software Costo</v>
      </c>
      <c r="E125" s="44">
        <f t="shared" ca="1" si="15"/>
        <v>5400</v>
      </c>
      <c r="F125" s="45">
        <f ca="1">IFERROR(E125/E110,"")</f>
        <v>8.3687195859033572E-2</v>
      </c>
      <c r="G125" s="57">
        <f ca="1">SUMIFS(Tabla7[Monto],Tabla7[Moneda],$N$5,Tabla7[Mes],G$12,Tabla7[Cuenta asociada],$D125)</f>
        <v>0</v>
      </c>
      <c r="H125" s="57">
        <f ca="1">SUMIFS(Tabla7[Monto],Tabla7[Moneda],$N$5,Tabla7[Mes],H$12,Tabla7[Cuenta asociada],$D125)</f>
        <v>0</v>
      </c>
      <c r="I125" s="57">
        <f ca="1">SUMIFS(Tabla7[Monto],Tabla7[Moneda],$N$5,Tabla7[Mes],I$12,Tabla7[Cuenta asociada],$D125)</f>
        <v>5400</v>
      </c>
      <c r="J125" s="57">
        <f ca="1">SUMIFS(Tabla7[Monto],Tabla7[Moneda],$N$5,Tabla7[Mes],J$12,Tabla7[Cuenta asociada],$D125)</f>
        <v>0</v>
      </c>
      <c r="K125" s="57">
        <f ca="1">SUMIFS(Tabla7[Monto],Tabla7[Moneda],$N$5,Tabla7[Mes],K$12,Tabla7[Cuenta asociada],$D125)</f>
        <v>0</v>
      </c>
      <c r="L125" s="57">
        <f ca="1">SUMIFS(Tabla7[Monto],Tabla7[Moneda],$N$5,Tabla7[Mes],L$12,Tabla7[Cuenta asociada],$D125)</f>
        <v>0</v>
      </c>
      <c r="M125" s="57">
        <f ca="1">SUMIFS(Tabla7[Monto],Tabla7[Moneda],$N$5,Tabla7[Mes],M$12,Tabla7[Cuenta asociada],$D125)</f>
        <v>0</v>
      </c>
      <c r="N125" s="57">
        <f ca="1">SUMIFS(Tabla7[Monto],Tabla7[Moneda],$N$5,Tabla7[Mes],N$12,Tabla7[Cuenta asociada],$D125)</f>
        <v>0</v>
      </c>
      <c r="O125" s="57">
        <f ca="1">SUMIFS(Tabla7[Monto],Tabla7[Moneda],$N$5,Tabla7[Mes],O$12,Tabla7[Cuenta asociada],$D125)</f>
        <v>0</v>
      </c>
      <c r="P125" s="57">
        <f ca="1">SUMIFS(Tabla7[Monto],Tabla7[Moneda],$N$5,Tabla7[Mes],P$12,Tabla7[Cuenta asociada],$D125)</f>
        <v>0</v>
      </c>
      <c r="Q125" s="57">
        <f ca="1">SUMIFS(Tabla7[Monto],Tabla7[Moneda],$N$5,Tabla7[Mes],Q$12,Tabla7[Cuenta asociada],$D125)</f>
        <v>0</v>
      </c>
      <c r="R125" s="57">
        <f ca="1">SUMIFS(Tabla7[Monto],Tabla7[Moneda],$N$5,Tabla7[Mes],R$12,Tabla7[Cuenta asociada],$D125)</f>
        <v>0</v>
      </c>
      <c r="S125" s="40"/>
      <c r="T125" s="25"/>
      <c r="U125" s="28"/>
    </row>
    <row r="126" spans="2:21" ht="15" x14ac:dyDescent="0.2">
      <c r="B126" s="25"/>
      <c r="C126" s="21">
        <v>16</v>
      </c>
      <c r="D126" s="102" t="str">
        <f>IFERROR(INDEX(Tablas!$H$5:$H$1048576,MATCH(CONCATENATE(C110,".",$C126),Tablas!$L$5:$L$1048576,0),1),"")</f>
        <v/>
      </c>
      <c r="E126" s="44">
        <f t="shared" ca="1" si="15"/>
        <v>0</v>
      </c>
      <c r="F126" s="45">
        <f ca="1">IFERROR(E126/E110,"")</f>
        <v>0</v>
      </c>
      <c r="G126" s="57">
        <f ca="1">SUMIFS(Tabla7[Monto],Tabla7[Moneda],$N$5,Tabla7[Mes],G$12,Tabla7[Cuenta asociada],$D126)</f>
        <v>0</v>
      </c>
      <c r="H126" s="57">
        <f ca="1">SUMIFS(Tabla7[Monto],Tabla7[Moneda],$N$5,Tabla7[Mes],H$12,Tabla7[Cuenta asociada],$D126)</f>
        <v>0</v>
      </c>
      <c r="I126" s="57">
        <f ca="1">SUMIFS(Tabla7[Monto],Tabla7[Moneda],$N$5,Tabla7[Mes],I$12,Tabla7[Cuenta asociada],$D126)</f>
        <v>0</v>
      </c>
      <c r="J126" s="57">
        <f ca="1">SUMIFS(Tabla7[Monto],Tabla7[Moneda],$N$5,Tabla7[Mes],J$12,Tabla7[Cuenta asociada],$D126)</f>
        <v>0</v>
      </c>
      <c r="K126" s="57">
        <f ca="1">SUMIFS(Tabla7[Monto],Tabla7[Moneda],$N$5,Tabla7[Mes],K$12,Tabla7[Cuenta asociada],$D126)</f>
        <v>0</v>
      </c>
      <c r="L126" s="57">
        <f ca="1">SUMIFS(Tabla7[Monto],Tabla7[Moneda],$N$5,Tabla7[Mes],L$12,Tabla7[Cuenta asociada],$D126)</f>
        <v>0</v>
      </c>
      <c r="M126" s="57">
        <f ca="1">SUMIFS(Tabla7[Monto],Tabla7[Moneda],$N$5,Tabla7[Mes],M$12,Tabla7[Cuenta asociada],$D126)</f>
        <v>0</v>
      </c>
      <c r="N126" s="57">
        <f ca="1">SUMIFS(Tabla7[Monto],Tabla7[Moneda],$N$5,Tabla7[Mes],N$12,Tabla7[Cuenta asociada],$D126)</f>
        <v>0</v>
      </c>
      <c r="O126" s="57">
        <f ca="1">SUMIFS(Tabla7[Monto],Tabla7[Moneda],$N$5,Tabla7[Mes],O$12,Tabla7[Cuenta asociada],$D126)</f>
        <v>0</v>
      </c>
      <c r="P126" s="57">
        <f ca="1">SUMIFS(Tabla7[Monto],Tabla7[Moneda],$N$5,Tabla7[Mes],P$12,Tabla7[Cuenta asociada],$D126)</f>
        <v>0</v>
      </c>
      <c r="Q126" s="57">
        <f ca="1">SUMIFS(Tabla7[Monto],Tabla7[Moneda],$N$5,Tabla7[Mes],Q$12,Tabla7[Cuenta asociada],$D126)</f>
        <v>0</v>
      </c>
      <c r="R126" s="57">
        <f ca="1">SUMIFS(Tabla7[Monto],Tabla7[Moneda],$N$5,Tabla7[Mes],R$12,Tabla7[Cuenta asociada],$D126)</f>
        <v>0</v>
      </c>
      <c r="S126" s="40"/>
      <c r="T126" s="25"/>
      <c r="U126" s="28"/>
    </row>
    <row r="127" spans="2:21" ht="15" x14ac:dyDescent="0.2">
      <c r="B127" s="25"/>
      <c r="C127" s="21">
        <v>17</v>
      </c>
      <c r="D127" s="102" t="str">
        <f>IFERROR(INDEX(Tablas!$H$5:$H$1048576,MATCH(CONCATENATE(C110,".",$C127),Tablas!$L$5:$L$1048576,0),1),"")</f>
        <v/>
      </c>
      <c r="E127" s="44">
        <f t="shared" ca="1" si="15"/>
        <v>0</v>
      </c>
      <c r="F127" s="45">
        <f ca="1">IFERROR(E127/E110,"")</f>
        <v>0</v>
      </c>
      <c r="G127" s="57">
        <f ca="1">SUMIFS(Tabla7[Monto],Tabla7[Moneda],$N$5,Tabla7[Mes],G$12,Tabla7[Cuenta asociada],$D127)</f>
        <v>0</v>
      </c>
      <c r="H127" s="57">
        <f ca="1">SUMIFS(Tabla7[Monto],Tabla7[Moneda],$N$5,Tabla7[Mes],H$12,Tabla7[Cuenta asociada],$D127)</f>
        <v>0</v>
      </c>
      <c r="I127" s="57">
        <f ca="1">SUMIFS(Tabla7[Monto],Tabla7[Moneda],$N$5,Tabla7[Mes],I$12,Tabla7[Cuenta asociada],$D127)</f>
        <v>0</v>
      </c>
      <c r="J127" s="57">
        <f ca="1">SUMIFS(Tabla7[Monto],Tabla7[Moneda],$N$5,Tabla7[Mes],J$12,Tabla7[Cuenta asociada],$D127)</f>
        <v>0</v>
      </c>
      <c r="K127" s="57">
        <f ca="1">SUMIFS(Tabla7[Monto],Tabla7[Moneda],$N$5,Tabla7[Mes],K$12,Tabla7[Cuenta asociada],$D127)</f>
        <v>0</v>
      </c>
      <c r="L127" s="57">
        <f ca="1">SUMIFS(Tabla7[Monto],Tabla7[Moneda],$N$5,Tabla7[Mes],L$12,Tabla7[Cuenta asociada],$D127)</f>
        <v>0</v>
      </c>
      <c r="M127" s="57">
        <f ca="1">SUMIFS(Tabla7[Monto],Tabla7[Moneda],$N$5,Tabla7[Mes],M$12,Tabla7[Cuenta asociada],$D127)</f>
        <v>0</v>
      </c>
      <c r="N127" s="57">
        <f ca="1">SUMIFS(Tabla7[Monto],Tabla7[Moneda],$N$5,Tabla7[Mes],N$12,Tabla7[Cuenta asociada],$D127)</f>
        <v>0</v>
      </c>
      <c r="O127" s="57">
        <f ca="1">SUMIFS(Tabla7[Monto],Tabla7[Moneda],$N$5,Tabla7[Mes],O$12,Tabla7[Cuenta asociada],$D127)</f>
        <v>0</v>
      </c>
      <c r="P127" s="57">
        <f ca="1">SUMIFS(Tabla7[Monto],Tabla7[Moneda],$N$5,Tabla7[Mes],P$12,Tabla7[Cuenta asociada],$D127)</f>
        <v>0</v>
      </c>
      <c r="Q127" s="57">
        <f ca="1">SUMIFS(Tabla7[Monto],Tabla7[Moneda],$N$5,Tabla7[Mes],Q$12,Tabla7[Cuenta asociada],$D127)</f>
        <v>0</v>
      </c>
      <c r="R127" s="57">
        <f ca="1">SUMIFS(Tabla7[Monto],Tabla7[Moneda],$N$5,Tabla7[Mes],R$12,Tabla7[Cuenta asociada],$D127)</f>
        <v>0</v>
      </c>
      <c r="S127" s="40"/>
      <c r="T127" s="25"/>
      <c r="U127" s="28"/>
    </row>
    <row r="128" spans="2:21" ht="15" x14ac:dyDescent="0.2">
      <c r="B128" s="25"/>
      <c r="C128" s="21">
        <v>18</v>
      </c>
      <c r="D128" s="102" t="str">
        <f>IFERROR(INDEX(Tablas!$H$5:$H$1048576,MATCH(CONCATENATE(C110,".",$C128),Tablas!$L$5:$L$1048576,0),1),"")</f>
        <v/>
      </c>
      <c r="E128" s="44">
        <f t="shared" ca="1" si="15"/>
        <v>0</v>
      </c>
      <c r="F128" s="45">
        <f ca="1">IFERROR(E128/E110,"")</f>
        <v>0</v>
      </c>
      <c r="G128" s="57">
        <f ca="1">SUMIFS(Tabla7[Monto],Tabla7[Moneda],$N$5,Tabla7[Mes],G$12,Tabla7[Cuenta asociada],$D128)</f>
        <v>0</v>
      </c>
      <c r="H128" s="57">
        <f ca="1">SUMIFS(Tabla7[Monto],Tabla7[Moneda],$N$5,Tabla7[Mes],H$12,Tabla7[Cuenta asociada],$D128)</f>
        <v>0</v>
      </c>
      <c r="I128" s="57">
        <f ca="1">SUMIFS(Tabla7[Monto],Tabla7[Moneda],$N$5,Tabla7[Mes],I$12,Tabla7[Cuenta asociada],$D128)</f>
        <v>0</v>
      </c>
      <c r="J128" s="57">
        <f ca="1">SUMIFS(Tabla7[Monto],Tabla7[Moneda],$N$5,Tabla7[Mes],J$12,Tabla7[Cuenta asociada],$D128)</f>
        <v>0</v>
      </c>
      <c r="K128" s="57">
        <f ca="1">SUMIFS(Tabla7[Monto],Tabla7[Moneda],$N$5,Tabla7[Mes],K$12,Tabla7[Cuenta asociada],$D128)</f>
        <v>0</v>
      </c>
      <c r="L128" s="57">
        <f ca="1">SUMIFS(Tabla7[Monto],Tabla7[Moneda],$N$5,Tabla7[Mes],L$12,Tabla7[Cuenta asociada],$D128)</f>
        <v>0</v>
      </c>
      <c r="M128" s="57">
        <f ca="1">SUMIFS(Tabla7[Monto],Tabla7[Moneda],$N$5,Tabla7[Mes],M$12,Tabla7[Cuenta asociada],$D128)</f>
        <v>0</v>
      </c>
      <c r="N128" s="57">
        <f ca="1">SUMIFS(Tabla7[Monto],Tabla7[Moneda],$N$5,Tabla7[Mes],N$12,Tabla7[Cuenta asociada],$D128)</f>
        <v>0</v>
      </c>
      <c r="O128" s="57">
        <f ca="1">SUMIFS(Tabla7[Monto],Tabla7[Moneda],$N$5,Tabla7[Mes],O$12,Tabla7[Cuenta asociada],$D128)</f>
        <v>0</v>
      </c>
      <c r="P128" s="57">
        <f ca="1">SUMIFS(Tabla7[Monto],Tabla7[Moneda],$N$5,Tabla7[Mes],P$12,Tabla7[Cuenta asociada],$D128)</f>
        <v>0</v>
      </c>
      <c r="Q128" s="57">
        <f ca="1">SUMIFS(Tabla7[Monto],Tabla7[Moneda],$N$5,Tabla7[Mes],Q$12,Tabla7[Cuenta asociada],$D128)</f>
        <v>0</v>
      </c>
      <c r="R128" s="57">
        <f ca="1">SUMIFS(Tabla7[Monto],Tabla7[Moneda],$N$5,Tabla7[Mes],R$12,Tabla7[Cuenta asociada],$D128)</f>
        <v>0</v>
      </c>
      <c r="S128" s="40"/>
      <c r="T128" s="25"/>
      <c r="U128" s="28"/>
    </row>
    <row r="129" spans="2:21" ht="15" x14ac:dyDescent="0.2">
      <c r="B129" s="25"/>
      <c r="C129" s="21">
        <v>19</v>
      </c>
      <c r="D129" s="102" t="str">
        <f>IFERROR(INDEX(Tablas!$H$5:$H$1048576,MATCH(CONCATENATE(C110,".",$C129),Tablas!$L$5:$L$1048576,0),1),"")</f>
        <v/>
      </c>
      <c r="E129" s="44">
        <f t="shared" ca="1" si="15"/>
        <v>0</v>
      </c>
      <c r="F129" s="45">
        <f ca="1">IFERROR(E129/E110,"")</f>
        <v>0</v>
      </c>
      <c r="G129" s="57">
        <f ca="1">SUMIFS(Tabla7[Monto],Tabla7[Moneda],$N$5,Tabla7[Mes],G$12,Tabla7[Cuenta asociada],$D129)</f>
        <v>0</v>
      </c>
      <c r="H129" s="57">
        <f ca="1">SUMIFS(Tabla7[Monto],Tabla7[Moneda],$N$5,Tabla7[Mes],H$12,Tabla7[Cuenta asociada],$D129)</f>
        <v>0</v>
      </c>
      <c r="I129" s="57">
        <f ca="1">SUMIFS(Tabla7[Monto],Tabla7[Moneda],$N$5,Tabla7[Mes],I$12,Tabla7[Cuenta asociada],$D129)</f>
        <v>0</v>
      </c>
      <c r="J129" s="57">
        <f ca="1">SUMIFS(Tabla7[Monto],Tabla7[Moneda],$N$5,Tabla7[Mes],J$12,Tabla7[Cuenta asociada],$D129)</f>
        <v>0</v>
      </c>
      <c r="K129" s="57">
        <f ca="1">SUMIFS(Tabla7[Monto],Tabla7[Moneda],$N$5,Tabla7[Mes],K$12,Tabla7[Cuenta asociada],$D129)</f>
        <v>0</v>
      </c>
      <c r="L129" s="57">
        <f ca="1">SUMIFS(Tabla7[Monto],Tabla7[Moneda],$N$5,Tabla7[Mes],L$12,Tabla7[Cuenta asociada],$D129)</f>
        <v>0</v>
      </c>
      <c r="M129" s="57">
        <f ca="1">SUMIFS(Tabla7[Monto],Tabla7[Moneda],$N$5,Tabla7[Mes],M$12,Tabla7[Cuenta asociada],$D129)</f>
        <v>0</v>
      </c>
      <c r="N129" s="57">
        <f ca="1">SUMIFS(Tabla7[Monto],Tabla7[Moneda],$N$5,Tabla7[Mes],N$12,Tabla7[Cuenta asociada],$D129)</f>
        <v>0</v>
      </c>
      <c r="O129" s="57">
        <f ca="1">SUMIFS(Tabla7[Monto],Tabla7[Moneda],$N$5,Tabla7[Mes],O$12,Tabla7[Cuenta asociada],$D129)</f>
        <v>0</v>
      </c>
      <c r="P129" s="57">
        <f ca="1">SUMIFS(Tabla7[Monto],Tabla7[Moneda],$N$5,Tabla7[Mes],P$12,Tabla7[Cuenta asociada],$D129)</f>
        <v>0</v>
      </c>
      <c r="Q129" s="57">
        <f ca="1">SUMIFS(Tabla7[Monto],Tabla7[Moneda],$N$5,Tabla7[Mes],Q$12,Tabla7[Cuenta asociada],$D129)</f>
        <v>0</v>
      </c>
      <c r="R129" s="57">
        <f ca="1">SUMIFS(Tabla7[Monto],Tabla7[Moneda],$N$5,Tabla7[Mes],R$12,Tabla7[Cuenta asociada],$D129)</f>
        <v>0</v>
      </c>
      <c r="S129" s="40"/>
      <c r="T129" s="25"/>
      <c r="U129" s="28"/>
    </row>
    <row r="130" spans="2:21" ht="15" x14ac:dyDescent="0.2">
      <c r="B130" s="25"/>
      <c r="C130" s="21">
        <v>20</v>
      </c>
      <c r="D130" s="102" t="str">
        <f>IFERROR(INDEX(Tablas!$H$5:$H$1048576,MATCH(CONCATENATE(C110,".",$C130),Tablas!$L$5:$L$1048576,0),1),"")</f>
        <v/>
      </c>
      <c r="E130" s="44">
        <f t="shared" ca="1" si="15"/>
        <v>0</v>
      </c>
      <c r="F130" s="45">
        <f ca="1">IFERROR(E130/E110,"")</f>
        <v>0</v>
      </c>
      <c r="G130" s="57">
        <f ca="1">SUMIFS(Tabla7[Monto],Tabla7[Moneda],$N$5,Tabla7[Mes],G$12,Tabla7[Cuenta asociada],$D130)</f>
        <v>0</v>
      </c>
      <c r="H130" s="57">
        <f ca="1">SUMIFS(Tabla7[Monto],Tabla7[Moneda],$N$5,Tabla7[Mes],H$12,Tabla7[Cuenta asociada],$D130)</f>
        <v>0</v>
      </c>
      <c r="I130" s="57">
        <f ca="1">SUMIFS(Tabla7[Monto],Tabla7[Moneda],$N$5,Tabla7[Mes],I$12,Tabla7[Cuenta asociada],$D130)</f>
        <v>0</v>
      </c>
      <c r="J130" s="57">
        <f ca="1">SUMIFS(Tabla7[Monto],Tabla7[Moneda],$N$5,Tabla7[Mes],J$12,Tabla7[Cuenta asociada],$D130)</f>
        <v>0</v>
      </c>
      <c r="K130" s="57">
        <f ca="1">SUMIFS(Tabla7[Monto],Tabla7[Moneda],$N$5,Tabla7[Mes],K$12,Tabla7[Cuenta asociada],$D130)</f>
        <v>0</v>
      </c>
      <c r="L130" s="57">
        <f ca="1">SUMIFS(Tabla7[Monto],Tabla7[Moneda],$N$5,Tabla7[Mes],L$12,Tabla7[Cuenta asociada],$D130)</f>
        <v>0</v>
      </c>
      <c r="M130" s="57">
        <f ca="1">SUMIFS(Tabla7[Monto],Tabla7[Moneda],$N$5,Tabla7[Mes],M$12,Tabla7[Cuenta asociada],$D130)</f>
        <v>0</v>
      </c>
      <c r="N130" s="57">
        <f ca="1">SUMIFS(Tabla7[Monto],Tabla7[Moneda],$N$5,Tabla7[Mes],N$12,Tabla7[Cuenta asociada],$D130)</f>
        <v>0</v>
      </c>
      <c r="O130" s="57">
        <f ca="1">SUMIFS(Tabla7[Monto],Tabla7[Moneda],$N$5,Tabla7[Mes],O$12,Tabla7[Cuenta asociada],$D130)</f>
        <v>0</v>
      </c>
      <c r="P130" s="57">
        <f ca="1">SUMIFS(Tabla7[Monto],Tabla7[Moneda],$N$5,Tabla7[Mes],P$12,Tabla7[Cuenta asociada],$D130)</f>
        <v>0</v>
      </c>
      <c r="Q130" s="57">
        <f ca="1">SUMIFS(Tabla7[Monto],Tabla7[Moneda],$N$5,Tabla7[Mes],Q$12,Tabla7[Cuenta asociada],$D130)</f>
        <v>0</v>
      </c>
      <c r="R130" s="57">
        <f ca="1">SUMIFS(Tabla7[Monto],Tabla7[Moneda],$N$5,Tabla7[Mes],R$12,Tabla7[Cuenta asociada],$D130)</f>
        <v>0</v>
      </c>
      <c r="S130" s="40"/>
      <c r="T130" s="25"/>
      <c r="U130" s="28"/>
    </row>
    <row r="131" spans="2:21" ht="15" x14ac:dyDescent="0.2">
      <c r="B131" s="25"/>
      <c r="C131" s="21">
        <v>21</v>
      </c>
      <c r="D131" s="102" t="str">
        <f>IFERROR(INDEX(Tablas!$H$5:$H$1048576,MATCH(CONCATENATE(C110,".",$C131),Tablas!$L$5:$L$1048576,0),1),"")</f>
        <v/>
      </c>
      <c r="E131" s="44">
        <f t="shared" ca="1" si="15"/>
        <v>0</v>
      </c>
      <c r="F131" s="45">
        <f ca="1">IFERROR(E131/E110,"")</f>
        <v>0</v>
      </c>
      <c r="G131" s="57">
        <f ca="1">SUMIFS(Tabla7[Monto],Tabla7[Moneda],$N$5,Tabla7[Mes],G$12,Tabla7[Cuenta asociada],$D131)</f>
        <v>0</v>
      </c>
      <c r="H131" s="57">
        <f ca="1">SUMIFS(Tabla7[Monto],Tabla7[Moneda],$N$5,Tabla7[Mes],H$12,Tabla7[Cuenta asociada],$D131)</f>
        <v>0</v>
      </c>
      <c r="I131" s="57">
        <f ca="1">SUMIFS(Tabla7[Monto],Tabla7[Moneda],$N$5,Tabla7[Mes],I$12,Tabla7[Cuenta asociada],$D131)</f>
        <v>0</v>
      </c>
      <c r="J131" s="57">
        <f ca="1">SUMIFS(Tabla7[Monto],Tabla7[Moneda],$N$5,Tabla7[Mes],J$12,Tabla7[Cuenta asociada],$D131)</f>
        <v>0</v>
      </c>
      <c r="K131" s="57">
        <f ca="1">SUMIFS(Tabla7[Monto],Tabla7[Moneda],$N$5,Tabla7[Mes],K$12,Tabla7[Cuenta asociada],$D131)</f>
        <v>0</v>
      </c>
      <c r="L131" s="57">
        <f ca="1">SUMIFS(Tabla7[Monto],Tabla7[Moneda],$N$5,Tabla7[Mes],L$12,Tabla7[Cuenta asociada],$D131)</f>
        <v>0</v>
      </c>
      <c r="M131" s="57">
        <f ca="1">SUMIFS(Tabla7[Monto],Tabla7[Moneda],$N$5,Tabla7[Mes],M$12,Tabla7[Cuenta asociada],$D131)</f>
        <v>0</v>
      </c>
      <c r="N131" s="57">
        <f ca="1">SUMIFS(Tabla7[Monto],Tabla7[Moneda],$N$5,Tabla7[Mes],N$12,Tabla7[Cuenta asociada],$D131)</f>
        <v>0</v>
      </c>
      <c r="O131" s="57">
        <f ca="1">SUMIFS(Tabla7[Monto],Tabla7[Moneda],$N$5,Tabla7[Mes],O$12,Tabla7[Cuenta asociada],$D131)</f>
        <v>0</v>
      </c>
      <c r="P131" s="57">
        <f ca="1">SUMIFS(Tabla7[Monto],Tabla7[Moneda],$N$5,Tabla7[Mes],P$12,Tabla7[Cuenta asociada],$D131)</f>
        <v>0</v>
      </c>
      <c r="Q131" s="57">
        <f ca="1">SUMIFS(Tabla7[Monto],Tabla7[Moneda],$N$5,Tabla7[Mes],Q$12,Tabla7[Cuenta asociada],$D131)</f>
        <v>0</v>
      </c>
      <c r="R131" s="57">
        <f ca="1">SUMIFS(Tabla7[Monto],Tabla7[Moneda],$N$5,Tabla7[Mes],R$12,Tabla7[Cuenta asociada],$D131)</f>
        <v>0</v>
      </c>
      <c r="S131" s="40"/>
      <c r="T131" s="25"/>
      <c r="U131" s="28"/>
    </row>
    <row r="132" spans="2:21" ht="15" x14ac:dyDescent="0.2">
      <c r="B132" s="25"/>
      <c r="C132" s="21">
        <v>22</v>
      </c>
      <c r="D132" s="102" t="str">
        <f>IFERROR(INDEX(Tablas!$H$5:$H$1048576,MATCH(CONCATENATE(C110,".",$C132),Tablas!$L$5:$L$1048576,0),1),"")</f>
        <v/>
      </c>
      <c r="E132" s="44">
        <f t="shared" ca="1" si="15"/>
        <v>0</v>
      </c>
      <c r="F132" s="45">
        <f ca="1">IFERROR(E132/E110,"")</f>
        <v>0</v>
      </c>
      <c r="G132" s="57">
        <f ca="1">SUMIFS(Tabla7[Monto],Tabla7[Moneda],$N$5,Tabla7[Mes],G$12,Tabla7[Cuenta asociada],$D132)</f>
        <v>0</v>
      </c>
      <c r="H132" s="57">
        <f ca="1">SUMIFS(Tabla7[Monto],Tabla7[Moneda],$N$5,Tabla7[Mes],H$12,Tabla7[Cuenta asociada],$D132)</f>
        <v>0</v>
      </c>
      <c r="I132" s="57">
        <f ca="1">SUMIFS(Tabla7[Monto],Tabla7[Moneda],$N$5,Tabla7[Mes],I$12,Tabla7[Cuenta asociada],$D132)</f>
        <v>0</v>
      </c>
      <c r="J132" s="57">
        <f ca="1">SUMIFS(Tabla7[Monto],Tabla7[Moneda],$N$5,Tabla7[Mes],J$12,Tabla7[Cuenta asociada],$D132)</f>
        <v>0</v>
      </c>
      <c r="K132" s="57">
        <f ca="1">SUMIFS(Tabla7[Monto],Tabla7[Moneda],$N$5,Tabla7[Mes],K$12,Tabla7[Cuenta asociada],$D132)</f>
        <v>0</v>
      </c>
      <c r="L132" s="57">
        <f ca="1">SUMIFS(Tabla7[Monto],Tabla7[Moneda],$N$5,Tabla7[Mes],L$12,Tabla7[Cuenta asociada],$D132)</f>
        <v>0</v>
      </c>
      <c r="M132" s="57">
        <f ca="1">SUMIFS(Tabla7[Monto],Tabla7[Moneda],$N$5,Tabla7[Mes],M$12,Tabla7[Cuenta asociada],$D132)</f>
        <v>0</v>
      </c>
      <c r="N132" s="57">
        <f ca="1">SUMIFS(Tabla7[Monto],Tabla7[Moneda],$N$5,Tabla7[Mes],N$12,Tabla7[Cuenta asociada],$D132)</f>
        <v>0</v>
      </c>
      <c r="O132" s="57">
        <f ca="1">SUMIFS(Tabla7[Monto],Tabla7[Moneda],$N$5,Tabla7[Mes],O$12,Tabla7[Cuenta asociada],$D132)</f>
        <v>0</v>
      </c>
      <c r="P132" s="57">
        <f ca="1">SUMIFS(Tabla7[Monto],Tabla7[Moneda],$N$5,Tabla7[Mes],P$12,Tabla7[Cuenta asociada],$D132)</f>
        <v>0</v>
      </c>
      <c r="Q132" s="57">
        <f ca="1">SUMIFS(Tabla7[Monto],Tabla7[Moneda],$N$5,Tabla7[Mes],Q$12,Tabla7[Cuenta asociada],$D132)</f>
        <v>0</v>
      </c>
      <c r="R132" s="57">
        <f ca="1">SUMIFS(Tabla7[Monto],Tabla7[Moneda],$N$5,Tabla7[Mes],R$12,Tabla7[Cuenta asociada],$D132)</f>
        <v>0</v>
      </c>
      <c r="S132" s="40"/>
      <c r="T132" s="25"/>
      <c r="U132" s="28"/>
    </row>
    <row r="133" spans="2:21" ht="15" x14ac:dyDescent="0.2">
      <c r="B133" s="25"/>
      <c r="C133" s="21">
        <v>23</v>
      </c>
      <c r="D133" s="102" t="str">
        <f>IFERROR(INDEX(Tablas!$H$5:$H$1048576,MATCH(CONCATENATE(C110,".",$C133),Tablas!$L$5:$L$1048576,0),1),"")</f>
        <v/>
      </c>
      <c r="E133" s="44">
        <f t="shared" ca="1" si="15"/>
        <v>0</v>
      </c>
      <c r="F133" s="45">
        <f ca="1">IFERROR(E133/E110,"")</f>
        <v>0</v>
      </c>
      <c r="G133" s="57">
        <f ca="1">SUMIFS(Tabla7[Monto],Tabla7[Moneda],$N$5,Tabla7[Mes],G$12,Tabla7[Cuenta asociada],$D133)</f>
        <v>0</v>
      </c>
      <c r="H133" s="57">
        <f ca="1">SUMIFS(Tabla7[Monto],Tabla7[Moneda],$N$5,Tabla7[Mes],H$12,Tabla7[Cuenta asociada],$D133)</f>
        <v>0</v>
      </c>
      <c r="I133" s="57">
        <f ca="1">SUMIFS(Tabla7[Monto],Tabla7[Moneda],$N$5,Tabla7[Mes],I$12,Tabla7[Cuenta asociada],$D133)</f>
        <v>0</v>
      </c>
      <c r="J133" s="57">
        <f ca="1">SUMIFS(Tabla7[Monto],Tabla7[Moneda],$N$5,Tabla7[Mes],J$12,Tabla7[Cuenta asociada],$D133)</f>
        <v>0</v>
      </c>
      <c r="K133" s="57">
        <f ca="1">SUMIFS(Tabla7[Monto],Tabla7[Moneda],$N$5,Tabla7[Mes],K$12,Tabla7[Cuenta asociada],$D133)</f>
        <v>0</v>
      </c>
      <c r="L133" s="57">
        <f ca="1">SUMIFS(Tabla7[Monto],Tabla7[Moneda],$N$5,Tabla7[Mes],L$12,Tabla7[Cuenta asociada],$D133)</f>
        <v>0</v>
      </c>
      <c r="M133" s="57">
        <f ca="1">SUMIFS(Tabla7[Monto],Tabla7[Moneda],$N$5,Tabla7[Mes],M$12,Tabla7[Cuenta asociada],$D133)</f>
        <v>0</v>
      </c>
      <c r="N133" s="57">
        <f ca="1">SUMIFS(Tabla7[Monto],Tabla7[Moneda],$N$5,Tabla7[Mes],N$12,Tabla7[Cuenta asociada],$D133)</f>
        <v>0</v>
      </c>
      <c r="O133" s="57">
        <f ca="1">SUMIFS(Tabla7[Monto],Tabla7[Moneda],$N$5,Tabla7[Mes],O$12,Tabla7[Cuenta asociada],$D133)</f>
        <v>0</v>
      </c>
      <c r="P133" s="57">
        <f ca="1">SUMIFS(Tabla7[Monto],Tabla7[Moneda],$N$5,Tabla7[Mes],P$12,Tabla7[Cuenta asociada],$D133)</f>
        <v>0</v>
      </c>
      <c r="Q133" s="57">
        <f ca="1">SUMIFS(Tabla7[Monto],Tabla7[Moneda],$N$5,Tabla7[Mes],Q$12,Tabla7[Cuenta asociada],$D133)</f>
        <v>0</v>
      </c>
      <c r="R133" s="57">
        <f ca="1">SUMIFS(Tabla7[Monto],Tabla7[Moneda],$N$5,Tabla7[Mes],R$12,Tabla7[Cuenta asociada],$D133)</f>
        <v>0</v>
      </c>
      <c r="S133" s="40"/>
      <c r="T133" s="25"/>
      <c r="U133" s="28"/>
    </row>
    <row r="134" spans="2:21" ht="15" x14ac:dyDescent="0.2">
      <c r="B134" s="25"/>
      <c r="C134" s="21">
        <v>24</v>
      </c>
      <c r="D134" s="102" t="str">
        <f>IFERROR(INDEX(Tablas!$H$5:$H$1048576,MATCH(CONCATENATE(C110,".",$C134),Tablas!$L$5:$L$1048576,0),1),"")</f>
        <v/>
      </c>
      <c r="E134" s="44">
        <f t="shared" ca="1" si="15"/>
        <v>0</v>
      </c>
      <c r="F134" s="45">
        <f ca="1">IFERROR(E134/E110,"")</f>
        <v>0</v>
      </c>
      <c r="G134" s="57">
        <f ca="1">SUMIFS(Tabla7[Monto],Tabla7[Moneda],$N$5,Tabla7[Mes],G$12,Tabla7[Cuenta asociada],$D134)</f>
        <v>0</v>
      </c>
      <c r="H134" s="57">
        <f ca="1">SUMIFS(Tabla7[Monto],Tabla7[Moneda],$N$5,Tabla7[Mes],H$12,Tabla7[Cuenta asociada],$D134)</f>
        <v>0</v>
      </c>
      <c r="I134" s="57">
        <f ca="1">SUMIFS(Tabla7[Monto],Tabla7[Moneda],$N$5,Tabla7[Mes],I$12,Tabla7[Cuenta asociada],$D134)</f>
        <v>0</v>
      </c>
      <c r="J134" s="57">
        <f ca="1">SUMIFS(Tabla7[Monto],Tabla7[Moneda],$N$5,Tabla7[Mes],J$12,Tabla7[Cuenta asociada],$D134)</f>
        <v>0</v>
      </c>
      <c r="K134" s="57">
        <f ca="1">SUMIFS(Tabla7[Monto],Tabla7[Moneda],$N$5,Tabla7[Mes],K$12,Tabla7[Cuenta asociada],$D134)</f>
        <v>0</v>
      </c>
      <c r="L134" s="57">
        <f ca="1">SUMIFS(Tabla7[Monto],Tabla7[Moneda],$N$5,Tabla7[Mes],L$12,Tabla7[Cuenta asociada],$D134)</f>
        <v>0</v>
      </c>
      <c r="M134" s="57">
        <f ca="1">SUMIFS(Tabla7[Monto],Tabla7[Moneda],$N$5,Tabla7[Mes],M$12,Tabla7[Cuenta asociada],$D134)</f>
        <v>0</v>
      </c>
      <c r="N134" s="57">
        <f ca="1">SUMIFS(Tabla7[Monto],Tabla7[Moneda],$N$5,Tabla7[Mes],N$12,Tabla7[Cuenta asociada],$D134)</f>
        <v>0</v>
      </c>
      <c r="O134" s="57">
        <f ca="1">SUMIFS(Tabla7[Monto],Tabla7[Moneda],$N$5,Tabla7[Mes],O$12,Tabla7[Cuenta asociada],$D134)</f>
        <v>0</v>
      </c>
      <c r="P134" s="57">
        <f ca="1">SUMIFS(Tabla7[Monto],Tabla7[Moneda],$N$5,Tabla7[Mes],P$12,Tabla7[Cuenta asociada],$D134)</f>
        <v>0</v>
      </c>
      <c r="Q134" s="57">
        <f ca="1">SUMIFS(Tabla7[Monto],Tabla7[Moneda],$N$5,Tabla7[Mes],Q$12,Tabla7[Cuenta asociada],$D134)</f>
        <v>0</v>
      </c>
      <c r="R134" s="57">
        <f ca="1">SUMIFS(Tabla7[Monto],Tabla7[Moneda],$N$5,Tabla7[Mes],R$12,Tabla7[Cuenta asociada],$D134)</f>
        <v>0</v>
      </c>
      <c r="S134" s="40"/>
      <c r="T134" s="25"/>
      <c r="U134" s="28"/>
    </row>
    <row r="135" spans="2:21" ht="15" x14ac:dyDescent="0.2">
      <c r="B135" s="25"/>
      <c r="C135" s="21">
        <v>25</v>
      </c>
      <c r="D135" s="102" t="str">
        <f>IFERROR(INDEX(Tablas!$H$5:$H$1048576,MATCH(CONCATENATE(C110,".",$C135),Tablas!$L$5:$L$1048576,0),1),"")</f>
        <v/>
      </c>
      <c r="E135" s="44">
        <f t="shared" ca="1" si="15"/>
        <v>0</v>
      </c>
      <c r="F135" s="45">
        <f ca="1">IFERROR(E135/E110,"")</f>
        <v>0</v>
      </c>
      <c r="G135" s="57">
        <f ca="1">SUMIFS(Tabla7[Monto],Tabla7[Moneda],$N$5,Tabla7[Mes],G$12,Tabla7[Cuenta asociada],$D135)</f>
        <v>0</v>
      </c>
      <c r="H135" s="57">
        <f ca="1">SUMIFS(Tabla7[Monto],Tabla7[Moneda],$N$5,Tabla7[Mes],H$12,Tabla7[Cuenta asociada],$D135)</f>
        <v>0</v>
      </c>
      <c r="I135" s="57">
        <f ca="1">SUMIFS(Tabla7[Monto],Tabla7[Moneda],$N$5,Tabla7[Mes],I$12,Tabla7[Cuenta asociada],$D135)</f>
        <v>0</v>
      </c>
      <c r="J135" s="57">
        <f ca="1">SUMIFS(Tabla7[Monto],Tabla7[Moneda],$N$5,Tabla7[Mes],J$12,Tabla7[Cuenta asociada],$D135)</f>
        <v>0</v>
      </c>
      <c r="K135" s="57">
        <f ca="1">SUMIFS(Tabla7[Monto],Tabla7[Moneda],$N$5,Tabla7[Mes],K$12,Tabla7[Cuenta asociada],$D135)</f>
        <v>0</v>
      </c>
      <c r="L135" s="57">
        <f ca="1">SUMIFS(Tabla7[Monto],Tabla7[Moneda],$N$5,Tabla7[Mes],L$12,Tabla7[Cuenta asociada],$D135)</f>
        <v>0</v>
      </c>
      <c r="M135" s="57">
        <f ca="1">SUMIFS(Tabla7[Monto],Tabla7[Moneda],$N$5,Tabla7[Mes],M$12,Tabla7[Cuenta asociada],$D135)</f>
        <v>0</v>
      </c>
      <c r="N135" s="57">
        <f ca="1">SUMIFS(Tabla7[Monto],Tabla7[Moneda],$N$5,Tabla7[Mes],N$12,Tabla7[Cuenta asociada],$D135)</f>
        <v>0</v>
      </c>
      <c r="O135" s="57">
        <f ca="1">SUMIFS(Tabla7[Monto],Tabla7[Moneda],$N$5,Tabla7[Mes],O$12,Tabla7[Cuenta asociada],$D135)</f>
        <v>0</v>
      </c>
      <c r="P135" s="57">
        <f ca="1">SUMIFS(Tabla7[Monto],Tabla7[Moneda],$N$5,Tabla7[Mes],P$12,Tabla7[Cuenta asociada],$D135)</f>
        <v>0</v>
      </c>
      <c r="Q135" s="57">
        <f ca="1">SUMIFS(Tabla7[Monto],Tabla7[Moneda],$N$5,Tabla7[Mes],Q$12,Tabla7[Cuenta asociada],$D135)</f>
        <v>0</v>
      </c>
      <c r="R135" s="57">
        <f ca="1">SUMIFS(Tabla7[Monto],Tabla7[Moneda],$N$5,Tabla7[Mes],R$12,Tabla7[Cuenta asociada],$D135)</f>
        <v>0</v>
      </c>
      <c r="S135" s="40"/>
      <c r="T135" s="25"/>
      <c r="U135" s="28"/>
    </row>
    <row r="136" spans="2:21" ht="15" x14ac:dyDescent="0.2">
      <c r="B136" s="25"/>
      <c r="C136" s="21">
        <v>26</v>
      </c>
      <c r="D136" s="102" t="str">
        <f>IFERROR(INDEX(Tablas!$H$5:$H$1048576,MATCH(CONCATENATE(C110,".",$C136),Tablas!$L$5:$L$1048576,0),1),"")</f>
        <v/>
      </c>
      <c r="E136" s="44">
        <f t="shared" ca="1" si="15"/>
        <v>0</v>
      </c>
      <c r="F136" s="45">
        <f ca="1">IFERROR(E136/E110,"")</f>
        <v>0</v>
      </c>
      <c r="G136" s="57">
        <f ca="1">SUMIFS(Tabla7[Monto],Tabla7[Moneda],$N$5,Tabla7[Mes],G$12,Tabla7[Cuenta asociada],$D136)</f>
        <v>0</v>
      </c>
      <c r="H136" s="57">
        <f ca="1">SUMIFS(Tabla7[Monto],Tabla7[Moneda],$N$5,Tabla7[Mes],H$12,Tabla7[Cuenta asociada],$D136)</f>
        <v>0</v>
      </c>
      <c r="I136" s="57">
        <f ca="1">SUMIFS(Tabla7[Monto],Tabla7[Moneda],$N$5,Tabla7[Mes],I$12,Tabla7[Cuenta asociada],$D136)</f>
        <v>0</v>
      </c>
      <c r="J136" s="57">
        <f ca="1">SUMIFS(Tabla7[Monto],Tabla7[Moneda],$N$5,Tabla7[Mes],J$12,Tabla7[Cuenta asociada],$D136)</f>
        <v>0</v>
      </c>
      <c r="K136" s="57">
        <f ca="1">SUMIFS(Tabla7[Monto],Tabla7[Moneda],$N$5,Tabla7[Mes],K$12,Tabla7[Cuenta asociada],$D136)</f>
        <v>0</v>
      </c>
      <c r="L136" s="57">
        <f ca="1">SUMIFS(Tabla7[Monto],Tabla7[Moneda],$N$5,Tabla7[Mes],L$12,Tabla7[Cuenta asociada],$D136)</f>
        <v>0</v>
      </c>
      <c r="M136" s="57">
        <f ca="1">SUMIFS(Tabla7[Monto],Tabla7[Moneda],$N$5,Tabla7[Mes],M$12,Tabla7[Cuenta asociada],$D136)</f>
        <v>0</v>
      </c>
      <c r="N136" s="57">
        <f ca="1">SUMIFS(Tabla7[Monto],Tabla7[Moneda],$N$5,Tabla7[Mes],N$12,Tabla7[Cuenta asociada],$D136)</f>
        <v>0</v>
      </c>
      <c r="O136" s="57">
        <f ca="1">SUMIFS(Tabla7[Monto],Tabla7[Moneda],$N$5,Tabla7[Mes],O$12,Tabla7[Cuenta asociada],$D136)</f>
        <v>0</v>
      </c>
      <c r="P136" s="57">
        <f ca="1">SUMIFS(Tabla7[Monto],Tabla7[Moneda],$N$5,Tabla7[Mes],P$12,Tabla7[Cuenta asociada],$D136)</f>
        <v>0</v>
      </c>
      <c r="Q136" s="57">
        <f ca="1">SUMIFS(Tabla7[Monto],Tabla7[Moneda],$N$5,Tabla7[Mes],Q$12,Tabla7[Cuenta asociada],$D136)</f>
        <v>0</v>
      </c>
      <c r="R136" s="57">
        <f ca="1">SUMIFS(Tabla7[Monto],Tabla7[Moneda],$N$5,Tabla7[Mes],R$12,Tabla7[Cuenta asociada],$D136)</f>
        <v>0</v>
      </c>
      <c r="S136" s="40"/>
      <c r="T136" s="25"/>
      <c r="U136" s="28"/>
    </row>
    <row r="137" spans="2:21" ht="15" x14ac:dyDescent="0.2">
      <c r="B137" s="25"/>
      <c r="C137" s="21">
        <v>27</v>
      </c>
      <c r="D137" s="102" t="str">
        <f>IFERROR(INDEX(Tablas!$H$5:$H$1048576,MATCH(CONCATENATE(C110,".",$C137),Tablas!$L$5:$L$1048576,0),1),"")</f>
        <v/>
      </c>
      <c r="E137" s="44">
        <f t="shared" ca="1" si="15"/>
        <v>0</v>
      </c>
      <c r="F137" s="45">
        <f ca="1">IFERROR(E137/E110,"")</f>
        <v>0</v>
      </c>
      <c r="G137" s="57">
        <f ca="1">SUMIFS(Tabla7[Monto],Tabla7[Moneda],$N$5,Tabla7[Mes],G$12,Tabla7[Cuenta asociada],$D137)</f>
        <v>0</v>
      </c>
      <c r="H137" s="57">
        <f ca="1">SUMIFS(Tabla7[Monto],Tabla7[Moneda],$N$5,Tabla7[Mes],H$12,Tabla7[Cuenta asociada],$D137)</f>
        <v>0</v>
      </c>
      <c r="I137" s="57">
        <f ca="1">SUMIFS(Tabla7[Monto],Tabla7[Moneda],$N$5,Tabla7[Mes],I$12,Tabla7[Cuenta asociada],$D137)</f>
        <v>0</v>
      </c>
      <c r="J137" s="57">
        <f ca="1">SUMIFS(Tabla7[Monto],Tabla7[Moneda],$N$5,Tabla7[Mes],J$12,Tabla7[Cuenta asociada],$D137)</f>
        <v>0</v>
      </c>
      <c r="K137" s="57">
        <f ca="1">SUMIFS(Tabla7[Monto],Tabla7[Moneda],$N$5,Tabla7[Mes],K$12,Tabla7[Cuenta asociada],$D137)</f>
        <v>0</v>
      </c>
      <c r="L137" s="57">
        <f ca="1">SUMIFS(Tabla7[Monto],Tabla7[Moneda],$N$5,Tabla7[Mes],L$12,Tabla7[Cuenta asociada],$D137)</f>
        <v>0</v>
      </c>
      <c r="M137" s="57">
        <f ca="1">SUMIFS(Tabla7[Monto],Tabla7[Moneda],$N$5,Tabla7[Mes],M$12,Tabla7[Cuenta asociada],$D137)</f>
        <v>0</v>
      </c>
      <c r="N137" s="57">
        <f ca="1">SUMIFS(Tabla7[Monto],Tabla7[Moneda],$N$5,Tabla7[Mes],N$12,Tabla7[Cuenta asociada],$D137)</f>
        <v>0</v>
      </c>
      <c r="O137" s="57">
        <f ca="1">SUMIFS(Tabla7[Monto],Tabla7[Moneda],$N$5,Tabla7[Mes],O$12,Tabla7[Cuenta asociada],$D137)</f>
        <v>0</v>
      </c>
      <c r="P137" s="57">
        <f ca="1">SUMIFS(Tabla7[Monto],Tabla7[Moneda],$N$5,Tabla7[Mes],P$12,Tabla7[Cuenta asociada],$D137)</f>
        <v>0</v>
      </c>
      <c r="Q137" s="57">
        <f ca="1">SUMIFS(Tabla7[Monto],Tabla7[Moneda],$N$5,Tabla7[Mes],Q$12,Tabla7[Cuenta asociada],$D137)</f>
        <v>0</v>
      </c>
      <c r="R137" s="57">
        <f ca="1">SUMIFS(Tabla7[Monto],Tabla7[Moneda],$N$5,Tabla7[Mes],R$12,Tabla7[Cuenta asociada],$D137)</f>
        <v>0</v>
      </c>
      <c r="S137" s="40"/>
      <c r="T137" s="25"/>
      <c r="U137" s="28"/>
    </row>
    <row r="138" spans="2:21" ht="15" x14ac:dyDescent="0.2">
      <c r="B138" s="25"/>
      <c r="C138" s="21">
        <v>28</v>
      </c>
      <c r="D138" s="102" t="str">
        <f>IFERROR(INDEX(Tablas!$H$5:$H$1048576,MATCH(CONCATENATE(C110,".",$C138),Tablas!$L$5:$L$1048576,0),1),"")</f>
        <v/>
      </c>
      <c r="E138" s="44">
        <f t="shared" ca="1" si="15"/>
        <v>0</v>
      </c>
      <c r="F138" s="45">
        <f ca="1">IFERROR(E138/E110,"")</f>
        <v>0</v>
      </c>
      <c r="G138" s="57">
        <f ca="1">SUMIFS(Tabla7[Monto],Tabla7[Moneda],$N$5,Tabla7[Mes],G$12,Tabla7[Cuenta asociada],$D138)</f>
        <v>0</v>
      </c>
      <c r="H138" s="57">
        <f ca="1">SUMIFS(Tabla7[Monto],Tabla7[Moneda],$N$5,Tabla7[Mes],H$12,Tabla7[Cuenta asociada],$D138)</f>
        <v>0</v>
      </c>
      <c r="I138" s="57">
        <f ca="1">SUMIFS(Tabla7[Monto],Tabla7[Moneda],$N$5,Tabla7[Mes],I$12,Tabla7[Cuenta asociada],$D138)</f>
        <v>0</v>
      </c>
      <c r="J138" s="57">
        <f ca="1">SUMIFS(Tabla7[Monto],Tabla7[Moneda],$N$5,Tabla7[Mes],J$12,Tabla7[Cuenta asociada],$D138)</f>
        <v>0</v>
      </c>
      <c r="K138" s="57">
        <f ca="1">SUMIFS(Tabla7[Monto],Tabla7[Moneda],$N$5,Tabla7[Mes],K$12,Tabla7[Cuenta asociada],$D138)</f>
        <v>0</v>
      </c>
      <c r="L138" s="57">
        <f ca="1">SUMIFS(Tabla7[Monto],Tabla7[Moneda],$N$5,Tabla7[Mes],L$12,Tabla7[Cuenta asociada],$D138)</f>
        <v>0</v>
      </c>
      <c r="M138" s="57">
        <f ca="1">SUMIFS(Tabla7[Monto],Tabla7[Moneda],$N$5,Tabla7[Mes],M$12,Tabla7[Cuenta asociada],$D138)</f>
        <v>0</v>
      </c>
      <c r="N138" s="57">
        <f ca="1">SUMIFS(Tabla7[Monto],Tabla7[Moneda],$N$5,Tabla7[Mes],N$12,Tabla7[Cuenta asociada],$D138)</f>
        <v>0</v>
      </c>
      <c r="O138" s="57">
        <f ca="1">SUMIFS(Tabla7[Monto],Tabla7[Moneda],$N$5,Tabla7[Mes],O$12,Tabla7[Cuenta asociada],$D138)</f>
        <v>0</v>
      </c>
      <c r="P138" s="57">
        <f ca="1">SUMIFS(Tabla7[Monto],Tabla7[Moneda],$N$5,Tabla7[Mes],P$12,Tabla7[Cuenta asociada],$D138)</f>
        <v>0</v>
      </c>
      <c r="Q138" s="57">
        <f ca="1">SUMIFS(Tabla7[Monto],Tabla7[Moneda],$N$5,Tabla7[Mes],Q$12,Tabla7[Cuenta asociada],$D138)</f>
        <v>0</v>
      </c>
      <c r="R138" s="57">
        <f ca="1">SUMIFS(Tabla7[Monto],Tabla7[Moneda],$N$5,Tabla7[Mes],R$12,Tabla7[Cuenta asociada],$D138)</f>
        <v>0</v>
      </c>
      <c r="S138" s="40"/>
      <c r="T138" s="25"/>
      <c r="U138" s="28"/>
    </row>
    <row r="139" spans="2:21" ht="15" x14ac:dyDescent="0.2">
      <c r="B139" s="25"/>
      <c r="C139" s="21">
        <v>29</v>
      </c>
      <c r="D139" s="102" t="str">
        <f>IFERROR(INDEX(Tablas!$H$5:$H$1048576,MATCH(CONCATENATE(C110,".",$C139),Tablas!$L$5:$L$1048576,0),1),"")</f>
        <v/>
      </c>
      <c r="E139" s="44">
        <f t="shared" ca="1" si="15"/>
        <v>0</v>
      </c>
      <c r="F139" s="45">
        <f ca="1">IFERROR(E139/E110,"")</f>
        <v>0</v>
      </c>
      <c r="G139" s="57">
        <f ca="1">SUMIFS(Tabla7[Monto],Tabla7[Moneda],$N$5,Tabla7[Mes],G$12,Tabla7[Cuenta asociada],$D139)</f>
        <v>0</v>
      </c>
      <c r="H139" s="57">
        <f ca="1">SUMIFS(Tabla7[Monto],Tabla7[Moneda],$N$5,Tabla7[Mes],H$12,Tabla7[Cuenta asociada],$D139)</f>
        <v>0</v>
      </c>
      <c r="I139" s="57">
        <f ca="1">SUMIFS(Tabla7[Monto],Tabla7[Moneda],$N$5,Tabla7[Mes],I$12,Tabla7[Cuenta asociada],$D139)</f>
        <v>0</v>
      </c>
      <c r="J139" s="57">
        <f ca="1">SUMIFS(Tabla7[Monto],Tabla7[Moneda],$N$5,Tabla7[Mes],J$12,Tabla7[Cuenta asociada],$D139)</f>
        <v>0</v>
      </c>
      <c r="K139" s="57">
        <f ca="1">SUMIFS(Tabla7[Monto],Tabla7[Moneda],$N$5,Tabla7[Mes],K$12,Tabla7[Cuenta asociada],$D139)</f>
        <v>0</v>
      </c>
      <c r="L139" s="57">
        <f ca="1">SUMIFS(Tabla7[Monto],Tabla7[Moneda],$N$5,Tabla7[Mes],L$12,Tabla7[Cuenta asociada],$D139)</f>
        <v>0</v>
      </c>
      <c r="M139" s="57">
        <f ca="1">SUMIFS(Tabla7[Monto],Tabla7[Moneda],$N$5,Tabla7[Mes],M$12,Tabla7[Cuenta asociada],$D139)</f>
        <v>0</v>
      </c>
      <c r="N139" s="57">
        <f ca="1">SUMIFS(Tabla7[Monto],Tabla7[Moneda],$N$5,Tabla7[Mes],N$12,Tabla7[Cuenta asociada],$D139)</f>
        <v>0</v>
      </c>
      <c r="O139" s="57">
        <f ca="1">SUMIFS(Tabla7[Monto],Tabla7[Moneda],$N$5,Tabla7[Mes],O$12,Tabla7[Cuenta asociada],$D139)</f>
        <v>0</v>
      </c>
      <c r="P139" s="57">
        <f ca="1">SUMIFS(Tabla7[Monto],Tabla7[Moneda],$N$5,Tabla7[Mes],P$12,Tabla7[Cuenta asociada],$D139)</f>
        <v>0</v>
      </c>
      <c r="Q139" s="57">
        <f ca="1">SUMIFS(Tabla7[Monto],Tabla7[Moneda],$N$5,Tabla7[Mes],Q$12,Tabla7[Cuenta asociada],$D139)</f>
        <v>0</v>
      </c>
      <c r="R139" s="57">
        <f ca="1">SUMIFS(Tabla7[Monto],Tabla7[Moneda],$N$5,Tabla7[Mes],R$12,Tabla7[Cuenta asociada],$D139)</f>
        <v>0</v>
      </c>
      <c r="S139" s="40"/>
      <c r="T139" s="25"/>
      <c r="U139" s="28"/>
    </row>
    <row r="140" spans="2:21" ht="15" x14ac:dyDescent="0.2">
      <c r="B140" s="25"/>
      <c r="C140" s="21">
        <v>30</v>
      </c>
      <c r="D140" s="102" t="str">
        <f>IFERROR(INDEX(Tablas!$H$5:$H$1048576,MATCH(CONCATENATE(C110,".",$C140),Tablas!$L$5:$L$1048576,0),1),"")</f>
        <v/>
      </c>
      <c r="E140" s="44">
        <f t="shared" ca="1" si="15"/>
        <v>0</v>
      </c>
      <c r="F140" s="45">
        <f ca="1">IFERROR(E140/E110,"")</f>
        <v>0</v>
      </c>
      <c r="G140" s="57">
        <f ca="1">SUMIFS(Tabla7[Monto],Tabla7[Moneda],$N$5,Tabla7[Mes],G$12,Tabla7[Cuenta asociada],$D140)</f>
        <v>0</v>
      </c>
      <c r="H140" s="57">
        <f ca="1">SUMIFS(Tabla7[Monto],Tabla7[Moneda],$N$5,Tabla7[Mes],H$12,Tabla7[Cuenta asociada],$D140)</f>
        <v>0</v>
      </c>
      <c r="I140" s="57">
        <f ca="1">SUMIFS(Tabla7[Monto],Tabla7[Moneda],$N$5,Tabla7[Mes],I$12,Tabla7[Cuenta asociada],$D140)</f>
        <v>0</v>
      </c>
      <c r="J140" s="57">
        <f ca="1">SUMIFS(Tabla7[Monto],Tabla7[Moneda],$N$5,Tabla7[Mes],J$12,Tabla7[Cuenta asociada],$D140)</f>
        <v>0</v>
      </c>
      <c r="K140" s="57">
        <f ca="1">SUMIFS(Tabla7[Monto],Tabla7[Moneda],$N$5,Tabla7[Mes],K$12,Tabla7[Cuenta asociada],$D140)</f>
        <v>0</v>
      </c>
      <c r="L140" s="57">
        <f ca="1">SUMIFS(Tabla7[Monto],Tabla7[Moneda],$N$5,Tabla7[Mes],L$12,Tabla7[Cuenta asociada],$D140)</f>
        <v>0</v>
      </c>
      <c r="M140" s="57">
        <f ca="1">SUMIFS(Tabla7[Monto],Tabla7[Moneda],$N$5,Tabla7[Mes],M$12,Tabla7[Cuenta asociada],$D140)</f>
        <v>0</v>
      </c>
      <c r="N140" s="57">
        <f ca="1">SUMIFS(Tabla7[Monto],Tabla7[Moneda],$N$5,Tabla7[Mes],N$12,Tabla7[Cuenta asociada],$D140)</f>
        <v>0</v>
      </c>
      <c r="O140" s="57">
        <f ca="1">SUMIFS(Tabla7[Monto],Tabla7[Moneda],$N$5,Tabla7[Mes],O$12,Tabla7[Cuenta asociada],$D140)</f>
        <v>0</v>
      </c>
      <c r="P140" s="57">
        <f ca="1">SUMIFS(Tabla7[Monto],Tabla7[Moneda],$N$5,Tabla7[Mes],P$12,Tabla7[Cuenta asociada],$D140)</f>
        <v>0</v>
      </c>
      <c r="Q140" s="57">
        <f ca="1">SUMIFS(Tabla7[Monto],Tabla7[Moneda],$N$5,Tabla7[Mes],Q$12,Tabla7[Cuenta asociada],$D140)</f>
        <v>0</v>
      </c>
      <c r="R140" s="57">
        <f ca="1">SUMIFS(Tabla7[Monto],Tabla7[Moneda],$N$5,Tabla7[Mes],R$12,Tabla7[Cuenta asociada],$D140)</f>
        <v>0</v>
      </c>
      <c r="S140" s="40"/>
      <c r="T140" s="25"/>
      <c r="U140" s="28"/>
    </row>
    <row r="141" spans="2:21" ht="4.5" customHeight="1" x14ac:dyDescent="0.2">
      <c r="B141" s="25"/>
      <c r="C141" s="21"/>
      <c r="D141" s="104"/>
      <c r="E141" s="13"/>
      <c r="F141" s="1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40"/>
      <c r="T141" s="25"/>
      <c r="U141" s="28"/>
    </row>
    <row r="142" spans="2:21" ht="17.100000000000001" customHeight="1" x14ac:dyDescent="0.2">
      <c r="B142" s="25"/>
      <c r="C142" s="21">
        <f>+C110+1</f>
        <v>5</v>
      </c>
      <c r="D142" s="101" t="s">
        <v>106</v>
      </c>
      <c r="E142" s="54">
        <f ca="1">SUM(E143:E172)</f>
        <v>0</v>
      </c>
      <c r="F142" s="55">
        <f ca="1">IFERROR(E142/$E$207,0)</f>
        <v>0</v>
      </c>
      <c r="G142" s="56">
        <f t="shared" ref="G142" ca="1" si="16">SUM(G143:G172)</f>
        <v>0</v>
      </c>
      <c r="H142" s="56">
        <f t="shared" ref="H142" ca="1" si="17">SUM(H143:H172)</f>
        <v>0</v>
      </c>
      <c r="I142" s="56">
        <f t="shared" ref="I142" ca="1" si="18">SUM(I143:I172)</f>
        <v>0</v>
      </c>
      <c r="J142" s="56">
        <f t="shared" ref="J142" ca="1" si="19">SUM(J143:J172)</f>
        <v>0</v>
      </c>
      <c r="K142" s="56">
        <f t="shared" ref="K142" ca="1" si="20">SUM(K143:K172)</f>
        <v>0</v>
      </c>
      <c r="L142" s="56">
        <f t="shared" ref="L142" ca="1" si="21">SUM(L143:L172)</f>
        <v>0</v>
      </c>
      <c r="M142" s="56">
        <f t="shared" ref="M142" ca="1" si="22">SUM(M143:M172)</f>
        <v>0</v>
      </c>
      <c r="N142" s="56">
        <f t="shared" ref="N142" ca="1" si="23">SUM(N143:N172)</f>
        <v>0</v>
      </c>
      <c r="O142" s="56">
        <f t="shared" ref="O142" ca="1" si="24">SUM(O143:O172)</f>
        <v>0</v>
      </c>
      <c r="P142" s="56">
        <f t="shared" ref="P142" ca="1" si="25">SUM(P143:P172)</f>
        <v>0</v>
      </c>
      <c r="Q142" s="56">
        <f t="shared" ref="Q142" ca="1" si="26">SUM(Q143:Q172)</f>
        <v>0</v>
      </c>
      <c r="R142" s="56">
        <f t="shared" ref="R142" ca="1" si="27">SUM(R143:R172)</f>
        <v>0</v>
      </c>
      <c r="S142" s="40"/>
      <c r="T142" s="25"/>
      <c r="U142" s="28"/>
    </row>
    <row r="143" spans="2:21" ht="15" x14ac:dyDescent="0.2">
      <c r="B143" s="25"/>
      <c r="C143" s="21">
        <v>1</v>
      </c>
      <c r="D143" s="102" t="str">
        <f>IFERROR(INDEX(Tablas!$H$5:$H$1048576,MATCH(CONCATENATE(C142,".",$C143),Tablas!$L$5:$L$1048576,0),1),"")</f>
        <v/>
      </c>
      <c r="E143" s="44">
        <f t="shared" ref="E143:E172" ca="1" si="28">SUM(G143:R143)</f>
        <v>0</v>
      </c>
      <c r="F143" s="45" t="str">
        <f ca="1">IFERROR(E143/E142,"")</f>
        <v/>
      </c>
      <c r="G143" s="57">
        <f ca="1">SUMIFS(Tabla7[Monto],Tabla7[Moneda],$N$5,Tabla7[Mes],G$12,Tabla7[Cuenta asociada],$D143)</f>
        <v>0</v>
      </c>
      <c r="H143" s="57">
        <f ca="1">SUMIFS(Tabla7[Monto],Tabla7[Moneda],$N$5,Tabla7[Mes],H$12,Tabla7[Cuenta asociada],$D143)</f>
        <v>0</v>
      </c>
      <c r="I143" s="57">
        <f ca="1">SUMIFS(Tabla7[Monto],Tabla7[Moneda],$N$5,Tabla7[Mes],I$12,Tabla7[Cuenta asociada],$D143)</f>
        <v>0</v>
      </c>
      <c r="J143" s="57">
        <f ca="1">SUMIFS(Tabla7[Monto],Tabla7[Moneda],$N$5,Tabla7[Mes],J$12,Tabla7[Cuenta asociada],$D143)</f>
        <v>0</v>
      </c>
      <c r="K143" s="57">
        <f ca="1">SUMIFS(Tabla7[Monto],Tabla7[Moneda],$N$5,Tabla7[Mes],K$12,Tabla7[Cuenta asociada],$D143)</f>
        <v>0</v>
      </c>
      <c r="L143" s="57">
        <f ca="1">SUMIFS(Tabla7[Monto],Tabla7[Moneda],$N$5,Tabla7[Mes],L$12,Tabla7[Cuenta asociada],$D143)</f>
        <v>0</v>
      </c>
      <c r="M143" s="57">
        <f ca="1">SUMIFS(Tabla7[Monto],Tabla7[Moneda],$N$5,Tabla7[Mes],M$12,Tabla7[Cuenta asociada],$D143)</f>
        <v>0</v>
      </c>
      <c r="N143" s="57">
        <f ca="1">SUMIFS(Tabla7[Monto],Tabla7[Moneda],$N$5,Tabla7[Mes],N$12,Tabla7[Cuenta asociada],$D143)</f>
        <v>0</v>
      </c>
      <c r="O143" s="57">
        <f ca="1">SUMIFS(Tabla7[Monto],Tabla7[Moneda],$N$5,Tabla7[Mes],O$12,Tabla7[Cuenta asociada],$D143)</f>
        <v>0</v>
      </c>
      <c r="P143" s="57">
        <f ca="1">SUMIFS(Tabla7[Monto],Tabla7[Moneda],$N$5,Tabla7[Mes],P$12,Tabla7[Cuenta asociada],$D143)</f>
        <v>0</v>
      </c>
      <c r="Q143" s="57">
        <f ca="1">SUMIFS(Tabla7[Monto],Tabla7[Moneda],$N$5,Tabla7[Mes],Q$12,Tabla7[Cuenta asociada],$D143)</f>
        <v>0</v>
      </c>
      <c r="R143" s="57">
        <f ca="1">SUMIFS(Tabla7[Monto],Tabla7[Moneda],$N$5,Tabla7[Mes],R$12,Tabla7[Cuenta asociada],$D143)</f>
        <v>0</v>
      </c>
      <c r="S143" s="40"/>
      <c r="T143" s="25"/>
      <c r="U143" s="28"/>
    </row>
    <row r="144" spans="2:21" ht="15" x14ac:dyDescent="0.2">
      <c r="B144" s="25"/>
      <c r="C144" s="21">
        <v>2</v>
      </c>
      <c r="D144" s="102" t="str">
        <f>IFERROR(INDEX(Tablas!$H$5:$H$1048576,MATCH(CONCATENATE(C142,".",$C144),Tablas!$L$5:$L$1048576,0),1),"")</f>
        <v/>
      </c>
      <c r="E144" s="44">
        <f t="shared" ca="1" si="28"/>
        <v>0</v>
      </c>
      <c r="F144" s="45" t="str">
        <f ca="1">IFERROR(E144/E142,"")</f>
        <v/>
      </c>
      <c r="G144" s="57">
        <f ca="1">SUMIFS(Tabla7[Monto],Tabla7[Moneda],$N$5,Tabla7[Mes],G$12,Tabla7[Cuenta asociada],$D144)</f>
        <v>0</v>
      </c>
      <c r="H144" s="57">
        <f ca="1">SUMIFS(Tabla7[Monto],Tabla7[Moneda],$N$5,Tabla7[Mes],H$12,Tabla7[Cuenta asociada],$D144)</f>
        <v>0</v>
      </c>
      <c r="I144" s="57">
        <f ca="1">SUMIFS(Tabla7[Monto],Tabla7[Moneda],$N$5,Tabla7[Mes],I$12,Tabla7[Cuenta asociada],$D144)</f>
        <v>0</v>
      </c>
      <c r="J144" s="57">
        <f ca="1">SUMIFS(Tabla7[Monto],Tabla7[Moneda],$N$5,Tabla7[Mes],J$12,Tabla7[Cuenta asociada],$D144)</f>
        <v>0</v>
      </c>
      <c r="K144" s="57">
        <f ca="1">SUMIFS(Tabla7[Monto],Tabla7[Moneda],$N$5,Tabla7[Mes],K$12,Tabla7[Cuenta asociada],$D144)</f>
        <v>0</v>
      </c>
      <c r="L144" s="57">
        <f ca="1">SUMIFS(Tabla7[Monto],Tabla7[Moneda],$N$5,Tabla7[Mes],L$12,Tabla7[Cuenta asociada],$D144)</f>
        <v>0</v>
      </c>
      <c r="M144" s="57">
        <f ca="1">SUMIFS(Tabla7[Monto],Tabla7[Moneda],$N$5,Tabla7[Mes],M$12,Tabla7[Cuenta asociada],$D144)</f>
        <v>0</v>
      </c>
      <c r="N144" s="57">
        <f ca="1">SUMIFS(Tabla7[Monto],Tabla7[Moneda],$N$5,Tabla7[Mes],N$12,Tabla7[Cuenta asociada],$D144)</f>
        <v>0</v>
      </c>
      <c r="O144" s="57">
        <f ca="1">SUMIFS(Tabla7[Monto],Tabla7[Moneda],$N$5,Tabla7[Mes],O$12,Tabla7[Cuenta asociada],$D144)</f>
        <v>0</v>
      </c>
      <c r="P144" s="57">
        <f ca="1">SUMIFS(Tabla7[Monto],Tabla7[Moneda],$N$5,Tabla7[Mes],P$12,Tabla7[Cuenta asociada],$D144)</f>
        <v>0</v>
      </c>
      <c r="Q144" s="57">
        <f ca="1">SUMIFS(Tabla7[Monto],Tabla7[Moneda],$N$5,Tabla7[Mes],Q$12,Tabla7[Cuenta asociada],$D144)</f>
        <v>0</v>
      </c>
      <c r="R144" s="57">
        <f ca="1">SUMIFS(Tabla7[Monto],Tabla7[Moneda],$N$5,Tabla7[Mes],R$12,Tabla7[Cuenta asociada],$D144)</f>
        <v>0</v>
      </c>
      <c r="S144" s="40"/>
      <c r="T144" s="25"/>
      <c r="U144" s="28"/>
    </row>
    <row r="145" spans="2:21" ht="15" x14ac:dyDescent="0.2">
      <c r="B145" s="25"/>
      <c r="C145" s="21">
        <v>3</v>
      </c>
      <c r="D145" s="102" t="str">
        <f>IFERROR(INDEX(Tablas!$H$5:$H$1048576,MATCH(CONCATENATE(C142,".",$C145),Tablas!$L$5:$L$1048576,0),1),"")</f>
        <v/>
      </c>
      <c r="E145" s="44">
        <f t="shared" ca="1" si="28"/>
        <v>0</v>
      </c>
      <c r="F145" s="45" t="str">
        <f ca="1">IFERROR(E145/E142,"")</f>
        <v/>
      </c>
      <c r="G145" s="57">
        <f ca="1">SUMIFS(Tabla7[Monto],Tabla7[Moneda],$N$5,Tabla7[Mes],G$12,Tabla7[Cuenta asociada],$D145)</f>
        <v>0</v>
      </c>
      <c r="H145" s="57">
        <f ca="1">SUMIFS(Tabla7[Monto],Tabla7[Moneda],$N$5,Tabla7[Mes],H$12,Tabla7[Cuenta asociada],$D145)</f>
        <v>0</v>
      </c>
      <c r="I145" s="57">
        <f ca="1">SUMIFS(Tabla7[Monto],Tabla7[Moneda],$N$5,Tabla7[Mes],I$12,Tabla7[Cuenta asociada],$D145)</f>
        <v>0</v>
      </c>
      <c r="J145" s="57">
        <f ca="1">SUMIFS(Tabla7[Monto],Tabla7[Moneda],$N$5,Tabla7[Mes],J$12,Tabla7[Cuenta asociada],$D145)</f>
        <v>0</v>
      </c>
      <c r="K145" s="57">
        <f ca="1">SUMIFS(Tabla7[Monto],Tabla7[Moneda],$N$5,Tabla7[Mes],K$12,Tabla7[Cuenta asociada],$D145)</f>
        <v>0</v>
      </c>
      <c r="L145" s="57">
        <f ca="1">SUMIFS(Tabla7[Monto],Tabla7[Moneda],$N$5,Tabla7[Mes],L$12,Tabla7[Cuenta asociada],$D145)</f>
        <v>0</v>
      </c>
      <c r="M145" s="57">
        <f ca="1">SUMIFS(Tabla7[Monto],Tabla7[Moneda],$N$5,Tabla7[Mes],M$12,Tabla7[Cuenta asociada],$D145)</f>
        <v>0</v>
      </c>
      <c r="N145" s="57">
        <f ca="1">SUMIFS(Tabla7[Monto],Tabla7[Moneda],$N$5,Tabla7[Mes],N$12,Tabla7[Cuenta asociada],$D145)</f>
        <v>0</v>
      </c>
      <c r="O145" s="57">
        <f ca="1">SUMIFS(Tabla7[Monto],Tabla7[Moneda],$N$5,Tabla7[Mes],O$12,Tabla7[Cuenta asociada],$D145)</f>
        <v>0</v>
      </c>
      <c r="P145" s="57">
        <f ca="1">SUMIFS(Tabla7[Monto],Tabla7[Moneda],$N$5,Tabla7[Mes],P$12,Tabla7[Cuenta asociada],$D145)</f>
        <v>0</v>
      </c>
      <c r="Q145" s="57">
        <f ca="1">SUMIFS(Tabla7[Monto],Tabla7[Moneda],$N$5,Tabla7[Mes],Q$12,Tabla7[Cuenta asociada],$D145)</f>
        <v>0</v>
      </c>
      <c r="R145" s="57">
        <f ca="1">SUMIFS(Tabla7[Monto],Tabla7[Moneda],$N$5,Tabla7[Mes],R$12,Tabla7[Cuenta asociada],$D145)</f>
        <v>0</v>
      </c>
      <c r="S145" s="40"/>
      <c r="T145" s="25"/>
      <c r="U145" s="28"/>
    </row>
    <row r="146" spans="2:21" ht="15" x14ac:dyDescent="0.2">
      <c r="B146" s="25"/>
      <c r="C146" s="21">
        <v>4</v>
      </c>
      <c r="D146" s="102" t="str">
        <f>IFERROR(INDEX(Tablas!$H$5:$H$1048576,MATCH(CONCATENATE(C142,".",$C146),Tablas!$L$5:$L$1048576,0),1),"")</f>
        <v/>
      </c>
      <c r="E146" s="44">
        <f t="shared" ca="1" si="28"/>
        <v>0</v>
      </c>
      <c r="F146" s="45" t="str">
        <f ca="1">IFERROR(E146/E142,"")</f>
        <v/>
      </c>
      <c r="G146" s="57">
        <f ca="1">SUMIFS(Tabla7[Monto],Tabla7[Moneda],$N$5,Tabla7[Mes],G$12,Tabla7[Cuenta asociada],$D146)</f>
        <v>0</v>
      </c>
      <c r="H146" s="57">
        <f ca="1">SUMIFS(Tabla7[Monto],Tabla7[Moneda],$N$5,Tabla7[Mes],H$12,Tabla7[Cuenta asociada],$D146)</f>
        <v>0</v>
      </c>
      <c r="I146" s="57">
        <f ca="1">SUMIFS(Tabla7[Monto],Tabla7[Moneda],$N$5,Tabla7[Mes],I$12,Tabla7[Cuenta asociada],$D146)</f>
        <v>0</v>
      </c>
      <c r="J146" s="57">
        <f ca="1">SUMIFS(Tabla7[Monto],Tabla7[Moneda],$N$5,Tabla7[Mes],J$12,Tabla7[Cuenta asociada],$D146)</f>
        <v>0</v>
      </c>
      <c r="K146" s="57">
        <f ca="1">SUMIFS(Tabla7[Monto],Tabla7[Moneda],$N$5,Tabla7[Mes],K$12,Tabla7[Cuenta asociada],$D146)</f>
        <v>0</v>
      </c>
      <c r="L146" s="57">
        <f ca="1">SUMIFS(Tabla7[Monto],Tabla7[Moneda],$N$5,Tabla7[Mes],L$12,Tabla7[Cuenta asociada],$D146)</f>
        <v>0</v>
      </c>
      <c r="M146" s="57">
        <f ca="1">SUMIFS(Tabla7[Monto],Tabla7[Moneda],$N$5,Tabla7[Mes],M$12,Tabla7[Cuenta asociada],$D146)</f>
        <v>0</v>
      </c>
      <c r="N146" s="57">
        <f ca="1">SUMIFS(Tabla7[Monto],Tabla7[Moneda],$N$5,Tabla7[Mes],N$12,Tabla7[Cuenta asociada],$D146)</f>
        <v>0</v>
      </c>
      <c r="O146" s="57">
        <f ca="1">SUMIFS(Tabla7[Monto],Tabla7[Moneda],$N$5,Tabla7[Mes],O$12,Tabla7[Cuenta asociada],$D146)</f>
        <v>0</v>
      </c>
      <c r="P146" s="57">
        <f ca="1">SUMIFS(Tabla7[Monto],Tabla7[Moneda],$N$5,Tabla7[Mes],P$12,Tabla7[Cuenta asociada],$D146)</f>
        <v>0</v>
      </c>
      <c r="Q146" s="57">
        <f ca="1">SUMIFS(Tabla7[Monto],Tabla7[Moneda],$N$5,Tabla7[Mes],Q$12,Tabla7[Cuenta asociada],$D146)</f>
        <v>0</v>
      </c>
      <c r="R146" s="57">
        <f ca="1">SUMIFS(Tabla7[Monto],Tabla7[Moneda],$N$5,Tabla7[Mes],R$12,Tabla7[Cuenta asociada],$D146)</f>
        <v>0</v>
      </c>
      <c r="S146" s="40"/>
      <c r="T146" s="25"/>
      <c r="U146" s="28"/>
    </row>
    <row r="147" spans="2:21" ht="15" x14ac:dyDescent="0.2">
      <c r="B147" s="25"/>
      <c r="C147" s="21">
        <v>5</v>
      </c>
      <c r="D147" s="102" t="str">
        <f>IFERROR(INDEX(Tablas!$H$5:$H$1048576,MATCH(CONCATENATE(C142,".",$C147),Tablas!$L$5:$L$1048576,0),1),"")</f>
        <v/>
      </c>
      <c r="E147" s="44">
        <f t="shared" ca="1" si="28"/>
        <v>0</v>
      </c>
      <c r="F147" s="45" t="str">
        <f ca="1">IFERROR(E147/E142,"")</f>
        <v/>
      </c>
      <c r="G147" s="57">
        <f ca="1">SUMIFS(Tabla7[Monto],Tabla7[Moneda],$N$5,Tabla7[Mes],G$12,Tabla7[Cuenta asociada],$D147)</f>
        <v>0</v>
      </c>
      <c r="H147" s="57">
        <f ca="1">SUMIFS(Tabla7[Monto],Tabla7[Moneda],$N$5,Tabla7[Mes],H$12,Tabla7[Cuenta asociada],$D147)</f>
        <v>0</v>
      </c>
      <c r="I147" s="57">
        <f ca="1">SUMIFS(Tabla7[Monto],Tabla7[Moneda],$N$5,Tabla7[Mes],I$12,Tabla7[Cuenta asociada],$D147)</f>
        <v>0</v>
      </c>
      <c r="J147" s="57">
        <f ca="1">SUMIFS(Tabla7[Monto],Tabla7[Moneda],$N$5,Tabla7[Mes],J$12,Tabla7[Cuenta asociada],$D147)</f>
        <v>0</v>
      </c>
      <c r="K147" s="57">
        <f ca="1">SUMIFS(Tabla7[Monto],Tabla7[Moneda],$N$5,Tabla7[Mes],K$12,Tabla7[Cuenta asociada],$D147)</f>
        <v>0</v>
      </c>
      <c r="L147" s="57">
        <f ca="1">SUMIFS(Tabla7[Monto],Tabla7[Moneda],$N$5,Tabla7[Mes],L$12,Tabla7[Cuenta asociada],$D147)</f>
        <v>0</v>
      </c>
      <c r="M147" s="57">
        <f ca="1">SUMIFS(Tabla7[Monto],Tabla7[Moneda],$N$5,Tabla7[Mes],M$12,Tabla7[Cuenta asociada],$D147)</f>
        <v>0</v>
      </c>
      <c r="N147" s="57">
        <f ca="1">SUMIFS(Tabla7[Monto],Tabla7[Moneda],$N$5,Tabla7[Mes],N$12,Tabla7[Cuenta asociada],$D147)</f>
        <v>0</v>
      </c>
      <c r="O147" s="57">
        <f ca="1">SUMIFS(Tabla7[Monto],Tabla7[Moneda],$N$5,Tabla7[Mes],O$12,Tabla7[Cuenta asociada],$D147)</f>
        <v>0</v>
      </c>
      <c r="P147" s="57">
        <f ca="1">SUMIFS(Tabla7[Monto],Tabla7[Moneda],$N$5,Tabla7[Mes],P$12,Tabla7[Cuenta asociada],$D147)</f>
        <v>0</v>
      </c>
      <c r="Q147" s="57">
        <f ca="1">SUMIFS(Tabla7[Monto],Tabla7[Moneda],$N$5,Tabla7[Mes],Q$12,Tabla7[Cuenta asociada],$D147)</f>
        <v>0</v>
      </c>
      <c r="R147" s="57">
        <f ca="1">SUMIFS(Tabla7[Monto],Tabla7[Moneda],$N$5,Tabla7[Mes],R$12,Tabla7[Cuenta asociada],$D147)</f>
        <v>0</v>
      </c>
      <c r="S147" s="40"/>
      <c r="T147" s="25"/>
      <c r="U147" s="28"/>
    </row>
    <row r="148" spans="2:21" ht="15" x14ac:dyDescent="0.2">
      <c r="B148" s="25"/>
      <c r="C148" s="21">
        <v>6</v>
      </c>
      <c r="D148" s="102" t="str">
        <f>IFERROR(INDEX(Tablas!$H$5:$H$1048576,MATCH(CONCATENATE(C142,".",$C148),Tablas!$L$5:$L$1048576,0),1),"")</f>
        <v/>
      </c>
      <c r="E148" s="44">
        <f t="shared" ca="1" si="28"/>
        <v>0</v>
      </c>
      <c r="F148" s="45" t="str">
        <f ca="1">IFERROR(E148/E142,"")</f>
        <v/>
      </c>
      <c r="G148" s="57">
        <f ca="1">SUMIFS(Tabla7[Monto],Tabla7[Moneda],$N$5,Tabla7[Mes],G$12,Tabla7[Cuenta asociada],$D148)</f>
        <v>0</v>
      </c>
      <c r="H148" s="57">
        <f ca="1">SUMIFS(Tabla7[Monto],Tabla7[Moneda],$N$5,Tabla7[Mes],H$12,Tabla7[Cuenta asociada],$D148)</f>
        <v>0</v>
      </c>
      <c r="I148" s="57">
        <f ca="1">SUMIFS(Tabla7[Monto],Tabla7[Moneda],$N$5,Tabla7[Mes],I$12,Tabla7[Cuenta asociada],$D148)</f>
        <v>0</v>
      </c>
      <c r="J148" s="57">
        <f ca="1">SUMIFS(Tabla7[Monto],Tabla7[Moneda],$N$5,Tabla7[Mes],J$12,Tabla7[Cuenta asociada],$D148)</f>
        <v>0</v>
      </c>
      <c r="K148" s="57">
        <f ca="1">SUMIFS(Tabla7[Monto],Tabla7[Moneda],$N$5,Tabla7[Mes],K$12,Tabla7[Cuenta asociada],$D148)</f>
        <v>0</v>
      </c>
      <c r="L148" s="57">
        <f ca="1">SUMIFS(Tabla7[Monto],Tabla7[Moneda],$N$5,Tabla7[Mes],L$12,Tabla7[Cuenta asociada],$D148)</f>
        <v>0</v>
      </c>
      <c r="M148" s="57">
        <f ca="1">SUMIFS(Tabla7[Monto],Tabla7[Moneda],$N$5,Tabla7[Mes],M$12,Tabla7[Cuenta asociada],$D148)</f>
        <v>0</v>
      </c>
      <c r="N148" s="57">
        <f ca="1">SUMIFS(Tabla7[Monto],Tabla7[Moneda],$N$5,Tabla7[Mes],N$12,Tabla7[Cuenta asociada],$D148)</f>
        <v>0</v>
      </c>
      <c r="O148" s="57">
        <f ca="1">SUMIFS(Tabla7[Monto],Tabla7[Moneda],$N$5,Tabla7[Mes],O$12,Tabla7[Cuenta asociada],$D148)</f>
        <v>0</v>
      </c>
      <c r="P148" s="57">
        <f ca="1">SUMIFS(Tabla7[Monto],Tabla7[Moneda],$N$5,Tabla7[Mes],P$12,Tabla7[Cuenta asociada],$D148)</f>
        <v>0</v>
      </c>
      <c r="Q148" s="57">
        <f ca="1">SUMIFS(Tabla7[Monto],Tabla7[Moneda],$N$5,Tabla7[Mes],Q$12,Tabla7[Cuenta asociada],$D148)</f>
        <v>0</v>
      </c>
      <c r="R148" s="57">
        <f ca="1">SUMIFS(Tabla7[Monto],Tabla7[Moneda],$N$5,Tabla7[Mes],R$12,Tabla7[Cuenta asociada],$D148)</f>
        <v>0</v>
      </c>
      <c r="S148" s="40"/>
      <c r="T148" s="25"/>
      <c r="U148" s="28"/>
    </row>
    <row r="149" spans="2:21" ht="15" x14ac:dyDescent="0.2">
      <c r="B149" s="25"/>
      <c r="C149" s="21">
        <v>7</v>
      </c>
      <c r="D149" s="102" t="str">
        <f>IFERROR(INDEX(Tablas!$H$5:$H$1048576,MATCH(CONCATENATE(C142,".",$C149),Tablas!$L$5:$L$1048576,0),1),"")</f>
        <v/>
      </c>
      <c r="E149" s="44">
        <f t="shared" ca="1" si="28"/>
        <v>0</v>
      </c>
      <c r="F149" s="45" t="str">
        <f ca="1">IFERROR(E149/E142,"")</f>
        <v/>
      </c>
      <c r="G149" s="57">
        <f ca="1">SUMIFS(Tabla7[Monto],Tabla7[Moneda],$N$5,Tabla7[Mes],G$12,Tabla7[Cuenta asociada],$D149)</f>
        <v>0</v>
      </c>
      <c r="H149" s="57">
        <f ca="1">SUMIFS(Tabla7[Monto],Tabla7[Moneda],$N$5,Tabla7[Mes],H$12,Tabla7[Cuenta asociada],$D149)</f>
        <v>0</v>
      </c>
      <c r="I149" s="57">
        <f ca="1">SUMIFS(Tabla7[Monto],Tabla7[Moneda],$N$5,Tabla7[Mes],I$12,Tabla7[Cuenta asociada],$D149)</f>
        <v>0</v>
      </c>
      <c r="J149" s="57">
        <f ca="1">SUMIFS(Tabla7[Monto],Tabla7[Moneda],$N$5,Tabla7[Mes],J$12,Tabla7[Cuenta asociada],$D149)</f>
        <v>0</v>
      </c>
      <c r="K149" s="57">
        <f ca="1">SUMIFS(Tabla7[Monto],Tabla7[Moneda],$N$5,Tabla7[Mes],K$12,Tabla7[Cuenta asociada],$D149)</f>
        <v>0</v>
      </c>
      <c r="L149" s="57">
        <f ca="1">SUMIFS(Tabla7[Monto],Tabla7[Moneda],$N$5,Tabla7[Mes],L$12,Tabla7[Cuenta asociada],$D149)</f>
        <v>0</v>
      </c>
      <c r="M149" s="57">
        <f ca="1">SUMIFS(Tabla7[Monto],Tabla7[Moneda],$N$5,Tabla7[Mes],M$12,Tabla7[Cuenta asociada],$D149)</f>
        <v>0</v>
      </c>
      <c r="N149" s="57">
        <f ca="1">SUMIFS(Tabla7[Monto],Tabla7[Moneda],$N$5,Tabla7[Mes],N$12,Tabla7[Cuenta asociada],$D149)</f>
        <v>0</v>
      </c>
      <c r="O149" s="57">
        <f ca="1">SUMIFS(Tabla7[Monto],Tabla7[Moneda],$N$5,Tabla7[Mes],O$12,Tabla7[Cuenta asociada],$D149)</f>
        <v>0</v>
      </c>
      <c r="P149" s="57">
        <f ca="1">SUMIFS(Tabla7[Monto],Tabla7[Moneda],$N$5,Tabla7[Mes],P$12,Tabla7[Cuenta asociada],$D149)</f>
        <v>0</v>
      </c>
      <c r="Q149" s="57">
        <f ca="1">SUMIFS(Tabla7[Monto],Tabla7[Moneda],$N$5,Tabla7[Mes],Q$12,Tabla7[Cuenta asociada],$D149)</f>
        <v>0</v>
      </c>
      <c r="R149" s="57">
        <f ca="1">SUMIFS(Tabla7[Monto],Tabla7[Moneda],$N$5,Tabla7[Mes],R$12,Tabla7[Cuenta asociada],$D149)</f>
        <v>0</v>
      </c>
      <c r="S149" s="40"/>
      <c r="T149" s="25"/>
      <c r="U149" s="28"/>
    </row>
    <row r="150" spans="2:21" ht="15" x14ac:dyDescent="0.2">
      <c r="B150" s="25"/>
      <c r="C150" s="21">
        <v>8</v>
      </c>
      <c r="D150" s="102" t="str">
        <f>IFERROR(INDEX(Tablas!$H$5:$H$1048576,MATCH(CONCATENATE(C142,".",$C150),Tablas!$L$5:$L$1048576,0),1),"")</f>
        <v/>
      </c>
      <c r="E150" s="44">
        <f t="shared" ca="1" si="28"/>
        <v>0</v>
      </c>
      <c r="F150" s="45" t="str">
        <f ca="1">IFERROR(E150/E142,"")</f>
        <v/>
      </c>
      <c r="G150" s="57">
        <f ca="1">SUMIFS(Tabla7[Monto],Tabla7[Moneda],$N$5,Tabla7[Mes],G$12,Tabla7[Cuenta asociada],$D150)</f>
        <v>0</v>
      </c>
      <c r="H150" s="57">
        <f ca="1">SUMIFS(Tabla7[Monto],Tabla7[Moneda],$N$5,Tabla7[Mes],H$12,Tabla7[Cuenta asociada],$D150)</f>
        <v>0</v>
      </c>
      <c r="I150" s="57">
        <f ca="1">SUMIFS(Tabla7[Monto],Tabla7[Moneda],$N$5,Tabla7[Mes],I$12,Tabla7[Cuenta asociada],$D150)</f>
        <v>0</v>
      </c>
      <c r="J150" s="57">
        <f ca="1">SUMIFS(Tabla7[Monto],Tabla7[Moneda],$N$5,Tabla7[Mes],J$12,Tabla7[Cuenta asociada],$D150)</f>
        <v>0</v>
      </c>
      <c r="K150" s="57">
        <f ca="1">SUMIFS(Tabla7[Monto],Tabla7[Moneda],$N$5,Tabla7[Mes],K$12,Tabla7[Cuenta asociada],$D150)</f>
        <v>0</v>
      </c>
      <c r="L150" s="57">
        <f ca="1">SUMIFS(Tabla7[Monto],Tabla7[Moneda],$N$5,Tabla7[Mes],L$12,Tabla7[Cuenta asociada],$D150)</f>
        <v>0</v>
      </c>
      <c r="M150" s="57">
        <f ca="1">SUMIFS(Tabla7[Monto],Tabla7[Moneda],$N$5,Tabla7[Mes],M$12,Tabla7[Cuenta asociada],$D150)</f>
        <v>0</v>
      </c>
      <c r="N150" s="57">
        <f ca="1">SUMIFS(Tabla7[Monto],Tabla7[Moneda],$N$5,Tabla7[Mes],N$12,Tabla7[Cuenta asociada],$D150)</f>
        <v>0</v>
      </c>
      <c r="O150" s="57">
        <f ca="1">SUMIFS(Tabla7[Monto],Tabla7[Moneda],$N$5,Tabla7[Mes],O$12,Tabla7[Cuenta asociada],$D150)</f>
        <v>0</v>
      </c>
      <c r="P150" s="57">
        <f ca="1">SUMIFS(Tabla7[Monto],Tabla7[Moneda],$N$5,Tabla7[Mes],P$12,Tabla7[Cuenta asociada],$D150)</f>
        <v>0</v>
      </c>
      <c r="Q150" s="57">
        <f ca="1">SUMIFS(Tabla7[Monto],Tabla7[Moneda],$N$5,Tabla7[Mes],Q$12,Tabla7[Cuenta asociada],$D150)</f>
        <v>0</v>
      </c>
      <c r="R150" s="57">
        <f ca="1">SUMIFS(Tabla7[Monto],Tabla7[Moneda],$N$5,Tabla7[Mes],R$12,Tabla7[Cuenta asociada],$D150)</f>
        <v>0</v>
      </c>
      <c r="S150" s="40"/>
      <c r="T150" s="25"/>
      <c r="U150" s="28"/>
    </row>
    <row r="151" spans="2:21" ht="15" x14ac:dyDescent="0.2">
      <c r="B151" s="25"/>
      <c r="C151" s="21">
        <v>9</v>
      </c>
      <c r="D151" s="102" t="str">
        <f>IFERROR(INDEX(Tablas!$H$5:$H$1048576,MATCH(CONCATENATE(C142,".",$C151),Tablas!$L$5:$L$1048576,0),1),"")</f>
        <v/>
      </c>
      <c r="E151" s="44">
        <f t="shared" ca="1" si="28"/>
        <v>0</v>
      </c>
      <c r="F151" s="45" t="str">
        <f ca="1">IFERROR(E151/E142,"")</f>
        <v/>
      </c>
      <c r="G151" s="57">
        <f ca="1">SUMIFS(Tabla7[Monto],Tabla7[Moneda],$N$5,Tabla7[Mes],G$12,Tabla7[Cuenta asociada],$D151)</f>
        <v>0</v>
      </c>
      <c r="H151" s="57">
        <f ca="1">SUMIFS(Tabla7[Monto],Tabla7[Moneda],$N$5,Tabla7[Mes],H$12,Tabla7[Cuenta asociada],$D151)</f>
        <v>0</v>
      </c>
      <c r="I151" s="57">
        <f ca="1">SUMIFS(Tabla7[Monto],Tabla7[Moneda],$N$5,Tabla7[Mes],I$12,Tabla7[Cuenta asociada],$D151)</f>
        <v>0</v>
      </c>
      <c r="J151" s="57">
        <f ca="1">SUMIFS(Tabla7[Monto],Tabla7[Moneda],$N$5,Tabla7[Mes],J$12,Tabla7[Cuenta asociada],$D151)</f>
        <v>0</v>
      </c>
      <c r="K151" s="57">
        <f ca="1">SUMIFS(Tabla7[Monto],Tabla7[Moneda],$N$5,Tabla7[Mes],K$12,Tabla7[Cuenta asociada],$D151)</f>
        <v>0</v>
      </c>
      <c r="L151" s="57">
        <f ca="1">SUMIFS(Tabla7[Monto],Tabla7[Moneda],$N$5,Tabla7[Mes],L$12,Tabla7[Cuenta asociada],$D151)</f>
        <v>0</v>
      </c>
      <c r="M151" s="57">
        <f ca="1">SUMIFS(Tabla7[Monto],Tabla7[Moneda],$N$5,Tabla7[Mes],M$12,Tabla7[Cuenta asociada],$D151)</f>
        <v>0</v>
      </c>
      <c r="N151" s="57">
        <f ca="1">SUMIFS(Tabla7[Monto],Tabla7[Moneda],$N$5,Tabla7[Mes],N$12,Tabla7[Cuenta asociada],$D151)</f>
        <v>0</v>
      </c>
      <c r="O151" s="57">
        <f ca="1">SUMIFS(Tabla7[Monto],Tabla7[Moneda],$N$5,Tabla7[Mes],O$12,Tabla7[Cuenta asociada],$D151)</f>
        <v>0</v>
      </c>
      <c r="P151" s="57">
        <f ca="1">SUMIFS(Tabla7[Monto],Tabla7[Moneda],$N$5,Tabla7[Mes],P$12,Tabla7[Cuenta asociada],$D151)</f>
        <v>0</v>
      </c>
      <c r="Q151" s="57">
        <f ca="1">SUMIFS(Tabla7[Monto],Tabla7[Moneda],$N$5,Tabla7[Mes],Q$12,Tabla7[Cuenta asociada],$D151)</f>
        <v>0</v>
      </c>
      <c r="R151" s="57">
        <f ca="1">SUMIFS(Tabla7[Monto],Tabla7[Moneda],$N$5,Tabla7[Mes],R$12,Tabla7[Cuenta asociada],$D151)</f>
        <v>0</v>
      </c>
      <c r="S151" s="40"/>
      <c r="T151" s="25"/>
      <c r="U151" s="28"/>
    </row>
    <row r="152" spans="2:21" ht="15" x14ac:dyDescent="0.2">
      <c r="B152" s="25"/>
      <c r="C152" s="21">
        <v>10</v>
      </c>
      <c r="D152" s="102" t="str">
        <f>IFERROR(INDEX(Tablas!$H$5:$H$1048576,MATCH(CONCATENATE(C142,".",$C152),Tablas!$L$5:$L$1048576,0),1),"")</f>
        <v/>
      </c>
      <c r="E152" s="44">
        <f t="shared" ca="1" si="28"/>
        <v>0</v>
      </c>
      <c r="F152" s="45" t="str">
        <f ca="1">IFERROR(E152/E142,"")</f>
        <v/>
      </c>
      <c r="G152" s="57">
        <f ca="1">SUMIFS(Tabla7[Monto],Tabla7[Moneda],$N$5,Tabla7[Mes],G$12,Tabla7[Cuenta asociada],$D152)</f>
        <v>0</v>
      </c>
      <c r="H152" s="57">
        <f ca="1">SUMIFS(Tabla7[Monto],Tabla7[Moneda],$N$5,Tabla7[Mes],H$12,Tabla7[Cuenta asociada],$D152)</f>
        <v>0</v>
      </c>
      <c r="I152" s="57">
        <f ca="1">SUMIFS(Tabla7[Monto],Tabla7[Moneda],$N$5,Tabla7[Mes],I$12,Tabla7[Cuenta asociada],$D152)</f>
        <v>0</v>
      </c>
      <c r="J152" s="57">
        <f ca="1">SUMIFS(Tabla7[Monto],Tabla7[Moneda],$N$5,Tabla7[Mes],J$12,Tabla7[Cuenta asociada],$D152)</f>
        <v>0</v>
      </c>
      <c r="K152" s="57">
        <f ca="1">SUMIFS(Tabla7[Monto],Tabla7[Moneda],$N$5,Tabla7[Mes],K$12,Tabla7[Cuenta asociada],$D152)</f>
        <v>0</v>
      </c>
      <c r="L152" s="57">
        <f ca="1">SUMIFS(Tabla7[Monto],Tabla7[Moneda],$N$5,Tabla7[Mes],L$12,Tabla7[Cuenta asociada],$D152)</f>
        <v>0</v>
      </c>
      <c r="M152" s="57">
        <f ca="1">SUMIFS(Tabla7[Monto],Tabla7[Moneda],$N$5,Tabla7[Mes],M$12,Tabla7[Cuenta asociada],$D152)</f>
        <v>0</v>
      </c>
      <c r="N152" s="57">
        <f ca="1">SUMIFS(Tabla7[Monto],Tabla7[Moneda],$N$5,Tabla7[Mes],N$12,Tabla7[Cuenta asociada],$D152)</f>
        <v>0</v>
      </c>
      <c r="O152" s="57">
        <f ca="1">SUMIFS(Tabla7[Monto],Tabla7[Moneda],$N$5,Tabla7[Mes],O$12,Tabla7[Cuenta asociada],$D152)</f>
        <v>0</v>
      </c>
      <c r="P152" s="57">
        <f ca="1">SUMIFS(Tabla7[Monto],Tabla7[Moneda],$N$5,Tabla7[Mes],P$12,Tabla7[Cuenta asociada],$D152)</f>
        <v>0</v>
      </c>
      <c r="Q152" s="57">
        <f ca="1">SUMIFS(Tabla7[Monto],Tabla7[Moneda],$N$5,Tabla7[Mes],Q$12,Tabla7[Cuenta asociada],$D152)</f>
        <v>0</v>
      </c>
      <c r="R152" s="57">
        <f ca="1">SUMIFS(Tabla7[Monto],Tabla7[Moneda],$N$5,Tabla7[Mes],R$12,Tabla7[Cuenta asociada],$D152)</f>
        <v>0</v>
      </c>
      <c r="S152" s="40"/>
      <c r="T152" s="25"/>
      <c r="U152" s="28"/>
    </row>
    <row r="153" spans="2:21" ht="15" x14ac:dyDescent="0.2">
      <c r="B153" s="25"/>
      <c r="C153" s="21">
        <v>11</v>
      </c>
      <c r="D153" s="102" t="str">
        <f>IFERROR(INDEX(Tablas!$H$5:$H$1048576,MATCH(CONCATENATE(C142,".",$C153),Tablas!$L$5:$L$1048576,0),1),"")</f>
        <v/>
      </c>
      <c r="E153" s="44">
        <f t="shared" ca="1" si="28"/>
        <v>0</v>
      </c>
      <c r="F153" s="45" t="str">
        <f ca="1">IFERROR(E153/E142,"")</f>
        <v/>
      </c>
      <c r="G153" s="57">
        <f ca="1">SUMIFS(Tabla7[Monto],Tabla7[Moneda],$N$5,Tabla7[Mes],G$12,Tabla7[Cuenta asociada],$D153)</f>
        <v>0</v>
      </c>
      <c r="H153" s="57">
        <f ca="1">SUMIFS(Tabla7[Monto],Tabla7[Moneda],$N$5,Tabla7[Mes],H$12,Tabla7[Cuenta asociada],$D153)</f>
        <v>0</v>
      </c>
      <c r="I153" s="57">
        <f ca="1">SUMIFS(Tabla7[Monto],Tabla7[Moneda],$N$5,Tabla7[Mes],I$12,Tabla7[Cuenta asociada],$D153)</f>
        <v>0</v>
      </c>
      <c r="J153" s="57">
        <f ca="1">SUMIFS(Tabla7[Monto],Tabla7[Moneda],$N$5,Tabla7[Mes],J$12,Tabla7[Cuenta asociada],$D153)</f>
        <v>0</v>
      </c>
      <c r="K153" s="57">
        <f ca="1">SUMIFS(Tabla7[Monto],Tabla7[Moneda],$N$5,Tabla7[Mes],K$12,Tabla7[Cuenta asociada],$D153)</f>
        <v>0</v>
      </c>
      <c r="L153" s="57">
        <f ca="1">SUMIFS(Tabla7[Monto],Tabla7[Moneda],$N$5,Tabla7[Mes],L$12,Tabla7[Cuenta asociada],$D153)</f>
        <v>0</v>
      </c>
      <c r="M153" s="57">
        <f ca="1">SUMIFS(Tabla7[Monto],Tabla7[Moneda],$N$5,Tabla7[Mes],M$12,Tabla7[Cuenta asociada],$D153)</f>
        <v>0</v>
      </c>
      <c r="N153" s="57">
        <f ca="1">SUMIFS(Tabla7[Monto],Tabla7[Moneda],$N$5,Tabla7[Mes],N$12,Tabla7[Cuenta asociada],$D153)</f>
        <v>0</v>
      </c>
      <c r="O153" s="57">
        <f ca="1">SUMIFS(Tabla7[Monto],Tabla7[Moneda],$N$5,Tabla7[Mes],O$12,Tabla7[Cuenta asociada],$D153)</f>
        <v>0</v>
      </c>
      <c r="P153" s="57">
        <f ca="1">SUMIFS(Tabla7[Monto],Tabla7[Moneda],$N$5,Tabla7[Mes],P$12,Tabla7[Cuenta asociada],$D153)</f>
        <v>0</v>
      </c>
      <c r="Q153" s="57">
        <f ca="1">SUMIFS(Tabla7[Monto],Tabla7[Moneda],$N$5,Tabla7[Mes],Q$12,Tabla7[Cuenta asociada],$D153)</f>
        <v>0</v>
      </c>
      <c r="R153" s="57">
        <f ca="1">SUMIFS(Tabla7[Monto],Tabla7[Moneda],$N$5,Tabla7[Mes],R$12,Tabla7[Cuenta asociada],$D153)</f>
        <v>0</v>
      </c>
      <c r="S153" s="40"/>
      <c r="T153" s="25"/>
      <c r="U153" s="28"/>
    </row>
    <row r="154" spans="2:21" ht="15" x14ac:dyDescent="0.2">
      <c r="B154" s="25"/>
      <c r="C154" s="21">
        <v>12</v>
      </c>
      <c r="D154" s="102" t="str">
        <f>IFERROR(INDEX(Tablas!$H$5:$H$1048576,MATCH(CONCATENATE(C142,".",$C154),Tablas!$L$5:$L$1048576,0),1),"")</f>
        <v/>
      </c>
      <c r="E154" s="44">
        <f t="shared" ca="1" si="28"/>
        <v>0</v>
      </c>
      <c r="F154" s="45" t="str">
        <f ca="1">IFERROR(E154/E142,"")</f>
        <v/>
      </c>
      <c r="G154" s="57">
        <f ca="1">SUMIFS(Tabla7[Monto],Tabla7[Moneda],$N$5,Tabla7[Mes],G$12,Tabla7[Cuenta asociada],$D154)</f>
        <v>0</v>
      </c>
      <c r="H154" s="57">
        <f ca="1">SUMIFS(Tabla7[Monto],Tabla7[Moneda],$N$5,Tabla7[Mes],H$12,Tabla7[Cuenta asociada],$D154)</f>
        <v>0</v>
      </c>
      <c r="I154" s="57">
        <f ca="1">SUMIFS(Tabla7[Monto],Tabla7[Moneda],$N$5,Tabla7[Mes],I$12,Tabla7[Cuenta asociada],$D154)</f>
        <v>0</v>
      </c>
      <c r="J154" s="57">
        <f ca="1">SUMIFS(Tabla7[Monto],Tabla7[Moneda],$N$5,Tabla7[Mes],J$12,Tabla7[Cuenta asociada],$D154)</f>
        <v>0</v>
      </c>
      <c r="K154" s="57">
        <f ca="1">SUMIFS(Tabla7[Monto],Tabla7[Moneda],$N$5,Tabla7[Mes],K$12,Tabla7[Cuenta asociada],$D154)</f>
        <v>0</v>
      </c>
      <c r="L154" s="57">
        <f ca="1">SUMIFS(Tabla7[Monto],Tabla7[Moneda],$N$5,Tabla7[Mes],L$12,Tabla7[Cuenta asociada],$D154)</f>
        <v>0</v>
      </c>
      <c r="M154" s="57">
        <f ca="1">SUMIFS(Tabla7[Monto],Tabla7[Moneda],$N$5,Tabla7[Mes],M$12,Tabla7[Cuenta asociada],$D154)</f>
        <v>0</v>
      </c>
      <c r="N154" s="57">
        <f ca="1">SUMIFS(Tabla7[Monto],Tabla7[Moneda],$N$5,Tabla7[Mes],N$12,Tabla7[Cuenta asociada],$D154)</f>
        <v>0</v>
      </c>
      <c r="O154" s="57">
        <f ca="1">SUMIFS(Tabla7[Monto],Tabla7[Moneda],$N$5,Tabla7[Mes],O$12,Tabla7[Cuenta asociada],$D154)</f>
        <v>0</v>
      </c>
      <c r="P154" s="57">
        <f ca="1">SUMIFS(Tabla7[Monto],Tabla7[Moneda],$N$5,Tabla7[Mes],P$12,Tabla7[Cuenta asociada],$D154)</f>
        <v>0</v>
      </c>
      <c r="Q154" s="57">
        <f ca="1">SUMIFS(Tabla7[Monto],Tabla7[Moneda],$N$5,Tabla7[Mes],Q$12,Tabla7[Cuenta asociada],$D154)</f>
        <v>0</v>
      </c>
      <c r="R154" s="57">
        <f ca="1">SUMIFS(Tabla7[Monto],Tabla7[Moneda],$N$5,Tabla7[Mes],R$12,Tabla7[Cuenta asociada],$D154)</f>
        <v>0</v>
      </c>
      <c r="S154" s="40"/>
      <c r="T154" s="25"/>
      <c r="U154" s="28"/>
    </row>
    <row r="155" spans="2:21" ht="15" x14ac:dyDescent="0.2">
      <c r="B155" s="25"/>
      <c r="C155" s="21">
        <v>13</v>
      </c>
      <c r="D155" s="102" t="str">
        <f>IFERROR(INDEX(Tablas!$H$5:$H$1048576,MATCH(CONCATENATE(C142,".",$C155),Tablas!$L$5:$L$1048576,0),1),"")</f>
        <v/>
      </c>
      <c r="E155" s="44">
        <f t="shared" ca="1" si="28"/>
        <v>0</v>
      </c>
      <c r="F155" s="45" t="str">
        <f ca="1">IFERROR(E155/E142,"")</f>
        <v/>
      </c>
      <c r="G155" s="57">
        <f ca="1">SUMIFS(Tabla7[Monto],Tabla7[Moneda],$N$5,Tabla7[Mes],G$12,Tabla7[Cuenta asociada],$D155)</f>
        <v>0</v>
      </c>
      <c r="H155" s="57">
        <f ca="1">SUMIFS(Tabla7[Monto],Tabla7[Moneda],$N$5,Tabla7[Mes],H$12,Tabla7[Cuenta asociada],$D155)</f>
        <v>0</v>
      </c>
      <c r="I155" s="57">
        <f ca="1">SUMIFS(Tabla7[Monto],Tabla7[Moneda],$N$5,Tabla7[Mes],I$12,Tabla7[Cuenta asociada],$D155)</f>
        <v>0</v>
      </c>
      <c r="J155" s="57">
        <f ca="1">SUMIFS(Tabla7[Monto],Tabla7[Moneda],$N$5,Tabla7[Mes],J$12,Tabla7[Cuenta asociada],$D155)</f>
        <v>0</v>
      </c>
      <c r="K155" s="57">
        <f ca="1">SUMIFS(Tabla7[Monto],Tabla7[Moneda],$N$5,Tabla7[Mes],K$12,Tabla7[Cuenta asociada],$D155)</f>
        <v>0</v>
      </c>
      <c r="L155" s="57">
        <f ca="1">SUMIFS(Tabla7[Monto],Tabla7[Moneda],$N$5,Tabla7[Mes],L$12,Tabla7[Cuenta asociada],$D155)</f>
        <v>0</v>
      </c>
      <c r="M155" s="57">
        <f ca="1">SUMIFS(Tabla7[Monto],Tabla7[Moneda],$N$5,Tabla7[Mes],M$12,Tabla7[Cuenta asociada],$D155)</f>
        <v>0</v>
      </c>
      <c r="N155" s="57">
        <f ca="1">SUMIFS(Tabla7[Monto],Tabla7[Moneda],$N$5,Tabla7[Mes],N$12,Tabla7[Cuenta asociada],$D155)</f>
        <v>0</v>
      </c>
      <c r="O155" s="57">
        <f ca="1">SUMIFS(Tabla7[Monto],Tabla7[Moneda],$N$5,Tabla7[Mes],O$12,Tabla7[Cuenta asociada],$D155)</f>
        <v>0</v>
      </c>
      <c r="P155" s="57">
        <f ca="1">SUMIFS(Tabla7[Monto],Tabla7[Moneda],$N$5,Tabla7[Mes],P$12,Tabla7[Cuenta asociada],$D155)</f>
        <v>0</v>
      </c>
      <c r="Q155" s="57">
        <f ca="1">SUMIFS(Tabla7[Monto],Tabla7[Moneda],$N$5,Tabla7[Mes],Q$12,Tabla7[Cuenta asociada],$D155)</f>
        <v>0</v>
      </c>
      <c r="R155" s="57">
        <f ca="1">SUMIFS(Tabla7[Monto],Tabla7[Moneda],$N$5,Tabla7[Mes],R$12,Tabla7[Cuenta asociada],$D155)</f>
        <v>0</v>
      </c>
      <c r="S155" s="40"/>
      <c r="T155" s="25"/>
      <c r="U155" s="28"/>
    </row>
    <row r="156" spans="2:21" ht="15" x14ac:dyDescent="0.2">
      <c r="B156" s="25"/>
      <c r="C156" s="21">
        <v>14</v>
      </c>
      <c r="D156" s="102" t="str">
        <f>IFERROR(INDEX(Tablas!$H$5:$H$1048576,MATCH(CONCATENATE(C142,".",$C156),Tablas!$L$5:$L$1048576,0),1),"")</f>
        <v/>
      </c>
      <c r="E156" s="44">
        <f t="shared" ca="1" si="28"/>
        <v>0</v>
      </c>
      <c r="F156" s="45" t="str">
        <f ca="1">IFERROR(E156/E142,"")</f>
        <v/>
      </c>
      <c r="G156" s="57">
        <f ca="1">SUMIFS(Tabla7[Monto],Tabla7[Moneda],$N$5,Tabla7[Mes],G$12,Tabla7[Cuenta asociada],$D156)</f>
        <v>0</v>
      </c>
      <c r="H156" s="57">
        <f ca="1">SUMIFS(Tabla7[Monto],Tabla7[Moneda],$N$5,Tabla7[Mes],H$12,Tabla7[Cuenta asociada],$D156)</f>
        <v>0</v>
      </c>
      <c r="I156" s="57">
        <f ca="1">SUMIFS(Tabla7[Monto],Tabla7[Moneda],$N$5,Tabla7[Mes],I$12,Tabla7[Cuenta asociada],$D156)</f>
        <v>0</v>
      </c>
      <c r="J156" s="57">
        <f ca="1">SUMIFS(Tabla7[Monto],Tabla7[Moneda],$N$5,Tabla7[Mes],J$12,Tabla7[Cuenta asociada],$D156)</f>
        <v>0</v>
      </c>
      <c r="K156" s="57">
        <f ca="1">SUMIFS(Tabla7[Monto],Tabla7[Moneda],$N$5,Tabla7[Mes],K$12,Tabla7[Cuenta asociada],$D156)</f>
        <v>0</v>
      </c>
      <c r="L156" s="57">
        <f ca="1">SUMIFS(Tabla7[Monto],Tabla7[Moneda],$N$5,Tabla7[Mes],L$12,Tabla7[Cuenta asociada],$D156)</f>
        <v>0</v>
      </c>
      <c r="M156" s="57">
        <f ca="1">SUMIFS(Tabla7[Monto],Tabla7[Moneda],$N$5,Tabla7[Mes],M$12,Tabla7[Cuenta asociada],$D156)</f>
        <v>0</v>
      </c>
      <c r="N156" s="57">
        <f ca="1">SUMIFS(Tabla7[Monto],Tabla7[Moneda],$N$5,Tabla7[Mes],N$12,Tabla7[Cuenta asociada],$D156)</f>
        <v>0</v>
      </c>
      <c r="O156" s="57">
        <f ca="1">SUMIFS(Tabla7[Monto],Tabla7[Moneda],$N$5,Tabla7[Mes],O$12,Tabla7[Cuenta asociada],$D156)</f>
        <v>0</v>
      </c>
      <c r="P156" s="57">
        <f ca="1">SUMIFS(Tabla7[Monto],Tabla7[Moneda],$N$5,Tabla7[Mes],P$12,Tabla7[Cuenta asociada],$D156)</f>
        <v>0</v>
      </c>
      <c r="Q156" s="57">
        <f ca="1">SUMIFS(Tabla7[Monto],Tabla7[Moneda],$N$5,Tabla7[Mes],Q$12,Tabla7[Cuenta asociada],$D156)</f>
        <v>0</v>
      </c>
      <c r="R156" s="57">
        <f ca="1">SUMIFS(Tabla7[Monto],Tabla7[Moneda],$N$5,Tabla7[Mes],R$12,Tabla7[Cuenta asociada],$D156)</f>
        <v>0</v>
      </c>
      <c r="S156" s="40"/>
      <c r="T156" s="25"/>
      <c r="U156" s="28"/>
    </row>
    <row r="157" spans="2:21" ht="15" x14ac:dyDescent="0.2">
      <c r="B157" s="25"/>
      <c r="C157" s="21">
        <v>15</v>
      </c>
      <c r="D157" s="102" t="str">
        <f>IFERROR(INDEX(Tablas!$H$5:$H$1048576,MATCH(CONCATENATE(C142,".",$C157),Tablas!$L$5:$L$1048576,0),1),"")</f>
        <v/>
      </c>
      <c r="E157" s="44">
        <f t="shared" ca="1" si="28"/>
        <v>0</v>
      </c>
      <c r="F157" s="45" t="str">
        <f ca="1">IFERROR(E157/E142,"")</f>
        <v/>
      </c>
      <c r="G157" s="57">
        <f ca="1">SUMIFS(Tabla7[Monto],Tabla7[Moneda],$N$5,Tabla7[Mes],G$12,Tabla7[Cuenta asociada],$D157)</f>
        <v>0</v>
      </c>
      <c r="H157" s="57">
        <f ca="1">SUMIFS(Tabla7[Monto],Tabla7[Moneda],$N$5,Tabla7[Mes],H$12,Tabla7[Cuenta asociada],$D157)</f>
        <v>0</v>
      </c>
      <c r="I157" s="57">
        <f ca="1">SUMIFS(Tabla7[Monto],Tabla7[Moneda],$N$5,Tabla7[Mes],I$12,Tabla7[Cuenta asociada],$D157)</f>
        <v>0</v>
      </c>
      <c r="J157" s="57">
        <f ca="1">SUMIFS(Tabla7[Monto],Tabla7[Moneda],$N$5,Tabla7[Mes],J$12,Tabla7[Cuenta asociada],$D157)</f>
        <v>0</v>
      </c>
      <c r="K157" s="57">
        <f ca="1">SUMIFS(Tabla7[Monto],Tabla7[Moneda],$N$5,Tabla7[Mes],K$12,Tabla7[Cuenta asociada],$D157)</f>
        <v>0</v>
      </c>
      <c r="L157" s="57">
        <f ca="1">SUMIFS(Tabla7[Monto],Tabla7[Moneda],$N$5,Tabla7[Mes],L$12,Tabla7[Cuenta asociada],$D157)</f>
        <v>0</v>
      </c>
      <c r="M157" s="57">
        <f ca="1">SUMIFS(Tabla7[Monto],Tabla7[Moneda],$N$5,Tabla7[Mes],M$12,Tabla7[Cuenta asociada],$D157)</f>
        <v>0</v>
      </c>
      <c r="N157" s="57">
        <f ca="1">SUMIFS(Tabla7[Monto],Tabla7[Moneda],$N$5,Tabla7[Mes],N$12,Tabla7[Cuenta asociada],$D157)</f>
        <v>0</v>
      </c>
      <c r="O157" s="57">
        <f ca="1">SUMIFS(Tabla7[Monto],Tabla7[Moneda],$N$5,Tabla7[Mes],O$12,Tabla7[Cuenta asociada],$D157)</f>
        <v>0</v>
      </c>
      <c r="P157" s="57">
        <f ca="1">SUMIFS(Tabla7[Monto],Tabla7[Moneda],$N$5,Tabla7[Mes],P$12,Tabla7[Cuenta asociada],$D157)</f>
        <v>0</v>
      </c>
      <c r="Q157" s="57">
        <f ca="1">SUMIFS(Tabla7[Monto],Tabla7[Moneda],$N$5,Tabla7[Mes],Q$12,Tabla7[Cuenta asociada],$D157)</f>
        <v>0</v>
      </c>
      <c r="R157" s="57">
        <f ca="1">SUMIFS(Tabla7[Monto],Tabla7[Moneda],$N$5,Tabla7[Mes],R$12,Tabla7[Cuenta asociada],$D157)</f>
        <v>0</v>
      </c>
      <c r="S157" s="40"/>
      <c r="T157" s="25"/>
      <c r="U157" s="28"/>
    </row>
    <row r="158" spans="2:21" ht="15" x14ac:dyDescent="0.2">
      <c r="B158" s="25"/>
      <c r="C158" s="21">
        <v>16</v>
      </c>
      <c r="D158" s="102" t="str">
        <f>IFERROR(INDEX(Tablas!$H$5:$H$1048576,MATCH(CONCATENATE(C142,".",$C158),Tablas!$L$5:$L$1048576,0),1),"")</f>
        <v/>
      </c>
      <c r="E158" s="44">
        <f t="shared" ca="1" si="28"/>
        <v>0</v>
      </c>
      <c r="F158" s="45" t="str">
        <f ca="1">IFERROR(E158/E142,"")</f>
        <v/>
      </c>
      <c r="G158" s="57">
        <f ca="1">SUMIFS(Tabla7[Monto],Tabla7[Moneda],$N$5,Tabla7[Mes],G$12,Tabla7[Cuenta asociada],$D158)</f>
        <v>0</v>
      </c>
      <c r="H158" s="57">
        <f ca="1">SUMIFS(Tabla7[Monto],Tabla7[Moneda],$N$5,Tabla7[Mes],H$12,Tabla7[Cuenta asociada],$D158)</f>
        <v>0</v>
      </c>
      <c r="I158" s="57">
        <f ca="1">SUMIFS(Tabla7[Monto],Tabla7[Moneda],$N$5,Tabla7[Mes],I$12,Tabla7[Cuenta asociada],$D158)</f>
        <v>0</v>
      </c>
      <c r="J158" s="57">
        <f ca="1">SUMIFS(Tabla7[Monto],Tabla7[Moneda],$N$5,Tabla7[Mes],J$12,Tabla7[Cuenta asociada],$D158)</f>
        <v>0</v>
      </c>
      <c r="K158" s="57">
        <f ca="1">SUMIFS(Tabla7[Monto],Tabla7[Moneda],$N$5,Tabla7[Mes],K$12,Tabla7[Cuenta asociada],$D158)</f>
        <v>0</v>
      </c>
      <c r="L158" s="57">
        <f ca="1">SUMIFS(Tabla7[Monto],Tabla7[Moneda],$N$5,Tabla7[Mes],L$12,Tabla7[Cuenta asociada],$D158)</f>
        <v>0</v>
      </c>
      <c r="M158" s="57">
        <f ca="1">SUMIFS(Tabla7[Monto],Tabla7[Moneda],$N$5,Tabla7[Mes],M$12,Tabla7[Cuenta asociada],$D158)</f>
        <v>0</v>
      </c>
      <c r="N158" s="57">
        <f ca="1">SUMIFS(Tabla7[Monto],Tabla7[Moneda],$N$5,Tabla7[Mes],N$12,Tabla7[Cuenta asociada],$D158)</f>
        <v>0</v>
      </c>
      <c r="O158" s="57">
        <f ca="1">SUMIFS(Tabla7[Monto],Tabla7[Moneda],$N$5,Tabla7[Mes],O$12,Tabla7[Cuenta asociada],$D158)</f>
        <v>0</v>
      </c>
      <c r="P158" s="57">
        <f ca="1">SUMIFS(Tabla7[Monto],Tabla7[Moneda],$N$5,Tabla7[Mes],P$12,Tabla7[Cuenta asociada],$D158)</f>
        <v>0</v>
      </c>
      <c r="Q158" s="57">
        <f ca="1">SUMIFS(Tabla7[Monto],Tabla7[Moneda],$N$5,Tabla7[Mes],Q$12,Tabla7[Cuenta asociada],$D158)</f>
        <v>0</v>
      </c>
      <c r="R158" s="57">
        <f ca="1">SUMIFS(Tabla7[Monto],Tabla7[Moneda],$N$5,Tabla7[Mes],R$12,Tabla7[Cuenta asociada],$D158)</f>
        <v>0</v>
      </c>
      <c r="S158" s="40"/>
      <c r="T158" s="25"/>
      <c r="U158" s="28"/>
    </row>
    <row r="159" spans="2:21" ht="15" x14ac:dyDescent="0.2">
      <c r="B159" s="25"/>
      <c r="C159" s="21">
        <v>17</v>
      </c>
      <c r="D159" s="102" t="str">
        <f>IFERROR(INDEX(Tablas!$H$5:$H$1048576,MATCH(CONCATENATE(C142,".",$C159),Tablas!$L$5:$L$1048576,0),1),"")</f>
        <v/>
      </c>
      <c r="E159" s="44">
        <f t="shared" ca="1" si="28"/>
        <v>0</v>
      </c>
      <c r="F159" s="45" t="str">
        <f ca="1">IFERROR(E159/E142,"")</f>
        <v/>
      </c>
      <c r="G159" s="57">
        <f ca="1">SUMIFS(Tabla7[Monto],Tabla7[Moneda],$N$5,Tabla7[Mes],G$12,Tabla7[Cuenta asociada],$D159)</f>
        <v>0</v>
      </c>
      <c r="H159" s="57">
        <f ca="1">SUMIFS(Tabla7[Monto],Tabla7[Moneda],$N$5,Tabla7[Mes],H$12,Tabla7[Cuenta asociada],$D159)</f>
        <v>0</v>
      </c>
      <c r="I159" s="57">
        <f ca="1">SUMIFS(Tabla7[Monto],Tabla7[Moneda],$N$5,Tabla7[Mes],I$12,Tabla7[Cuenta asociada],$D159)</f>
        <v>0</v>
      </c>
      <c r="J159" s="57">
        <f ca="1">SUMIFS(Tabla7[Monto],Tabla7[Moneda],$N$5,Tabla7[Mes],J$12,Tabla7[Cuenta asociada],$D159)</f>
        <v>0</v>
      </c>
      <c r="K159" s="57">
        <f ca="1">SUMIFS(Tabla7[Monto],Tabla7[Moneda],$N$5,Tabla7[Mes],K$12,Tabla7[Cuenta asociada],$D159)</f>
        <v>0</v>
      </c>
      <c r="L159" s="57">
        <f ca="1">SUMIFS(Tabla7[Monto],Tabla7[Moneda],$N$5,Tabla7[Mes],L$12,Tabla7[Cuenta asociada],$D159)</f>
        <v>0</v>
      </c>
      <c r="M159" s="57">
        <f ca="1">SUMIFS(Tabla7[Monto],Tabla7[Moneda],$N$5,Tabla7[Mes],M$12,Tabla7[Cuenta asociada],$D159)</f>
        <v>0</v>
      </c>
      <c r="N159" s="57">
        <f ca="1">SUMIFS(Tabla7[Monto],Tabla7[Moneda],$N$5,Tabla7[Mes],N$12,Tabla7[Cuenta asociada],$D159)</f>
        <v>0</v>
      </c>
      <c r="O159" s="57">
        <f ca="1">SUMIFS(Tabla7[Monto],Tabla7[Moneda],$N$5,Tabla7[Mes],O$12,Tabla7[Cuenta asociada],$D159)</f>
        <v>0</v>
      </c>
      <c r="P159" s="57">
        <f ca="1">SUMIFS(Tabla7[Monto],Tabla7[Moneda],$N$5,Tabla7[Mes],P$12,Tabla7[Cuenta asociada],$D159)</f>
        <v>0</v>
      </c>
      <c r="Q159" s="57">
        <f ca="1">SUMIFS(Tabla7[Monto],Tabla7[Moneda],$N$5,Tabla7[Mes],Q$12,Tabla7[Cuenta asociada],$D159)</f>
        <v>0</v>
      </c>
      <c r="R159" s="57">
        <f ca="1">SUMIFS(Tabla7[Monto],Tabla7[Moneda],$N$5,Tabla7[Mes],R$12,Tabla7[Cuenta asociada],$D159)</f>
        <v>0</v>
      </c>
      <c r="S159" s="40"/>
      <c r="T159" s="25"/>
      <c r="U159" s="28"/>
    </row>
    <row r="160" spans="2:21" ht="15" x14ac:dyDescent="0.2">
      <c r="B160" s="25"/>
      <c r="C160" s="21">
        <v>18</v>
      </c>
      <c r="D160" s="102" t="str">
        <f>IFERROR(INDEX(Tablas!$H$5:$H$1048576,MATCH(CONCATENATE(C142,".",$C160),Tablas!$L$5:$L$1048576,0),1),"")</f>
        <v/>
      </c>
      <c r="E160" s="44">
        <f t="shared" ca="1" si="28"/>
        <v>0</v>
      </c>
      <c r="F160" s="45" t="str">
        <f ca="1">IFERROR(E160/E142,"")</f>
        <v/>
      </c>
      <c r="G160" s="57">
        <f ca="1">SUMIFS(Tabla7[Monto],Tabla7[Moneda],$N$5,Tabla7[Mes],G$12,Tabla7[Cuenta asociada],$D160)</f>
        <v>0</v>
      </c>
      <c r="H160" s="57">
        <f ca="1">SUMIFS(Tabla7[Monto],Tabla7[Moneda],$N$5,Tabla7[Mes],H$12,Tabla7[Cuenta asociada],$D160)</f>
        <v>0</v>
      </c>
      <c r="I160" s="57">
        <f ca="1">SUMIFS(Tabla7[Monto],Tabla7[Moneda],$N$5,Tabla7[Mes],I$12,Tabla7[Cuenta asociada],$D160)</f>
        <v>0</v>
      </c>
      <c r="J160" s="57">
        <f ca="1">SUMIFS(Tabla7[Monto],Tabla7[Moneda],$N$5,Tabla7[Mes],J$12,Tabla7[Cuenta asociada],$D160)</f>
        <v>0</v>
      </c>
      <c r="K160" s="57">
        <f ca="1">SUMIFS(Tabla7[Monto],Tabla7[Moneda],$N$5,Tabla7[Mes],K$12,Tabla7[Cuenta asociada],$D160)</f>
        <v>0</v>
      </c>
      <c r="L160" s="57">
        <f ca="1">SUMIFS(Tabla7[Monto],Tabla7[Moneda],$N$5,Tabla7[Mes],L$12,Tabla7[Cuenta asociada],$D160)</f>
        <v>0</v>
      </c>
      <c r="M160" s="57">
        <f ca="1">SUMIFS(Tabla7[Monto],Tabla7[Moneda],$N$5,Tabla7[Mes],M$12,Tabla7[Cuenta asociada],$D160)</f>
        <v>0</v>
      </c>
      <c r="N160" s="57">
        <f ca="1">SUMIFS(Tabla7[Monto],Tabla7[Moneda],$N$5,Tabla7[Mes],N$12,Tabla7[Cuenta asociada],$D160)</f>
        <v>0</v>
      </c>
      <c r="O160" s="57">
        <f ca="1">SUMIFS(Tabla7[Monto],Tabla7[Moneda],$N$5,Tabla7[Mes],O$12,Tabla7[Cuenta asociada],$D160)</f>
        <v>0</v>
      </c>
      <c r="P160" s="57">
        <f ca="1">SUMIFS(Tabla7[Monto],Tabla7[Moneda],$N$5,Tabla7[Mes],P$12,Tabla7[Cuenta asociada],$D160)</f>
        <v>0</v>
      </c>
      <c r="Q160" s="57">
        <f ca="1">SUMIFS(Tabla7[Monto],Tabla7[Moneda],$N$5,Tabla7[Mes],Q$12,Tabla7[Cuenta asociada],$D160)</f>
        <v>0</v>
      </c>
      <c r="R160" s="57">
        <f ca="1">SUMIFS(Tabla7[Monto],Tabla7[Moneda],$N$5,Tabla7[Mes],R$12,Tabla7[Cuenta asociada],$D160)</f>
        <v>0</v>
      </c>
      <c r="S160" s="40"/>
      <c r="T160" s="25"/>
      <c r="U160" s="28"/>
    </row>
    <row r="161" spans="2:21" ht="15" x14ac:dyDescent="0.2">
      <c r="B161" s="25"/>
      <c r="C161" s="21">
        <v>19</v>
      </c>
      <c r="D161" s="102" t="str">
        <f>IFERROR(INDEX(Tablas!$H$5:$H$1048576,MATCH(CONCATENATE(C142,".",$C161),Tablas!$L$5:$L$1048576,0),1),"")</f>
        <v/>
      </c>
      <c r="E161" s="44">
        <f t="shared" ca="1" si="28"/>
        <v>0</v>
      </c>
      <c r="F161" s="45" t="str">
        <f ca="1">IFERROR(E161/E142,"")</f>
        <v/>
      </c>
      <c r="G161" s="57">
        <f ca="1">SUMIFS(Tabla7[Monto],Tabla7[Moneda],$N$5,Tabla7[Mes],G$12,Tabla7[Cuenta asociada],$D161)</f>
        <v>0</v>
      </c>
      <c r="H161" s="57">
        <f ca="1">SUMIFS(Tabla7[Monto],Tabla7[Moneda],$N$5,Tabla7[Mes],H$12,Tabla7[Cuenta asociada],$D161)</f>
        <v>0</v>
      </c>
      <c r="I161" s="57">
        <f ca="1">SUMIFS(Tabla7[Monto],Tabla7[Moneda],$N$5,Tabla7[Mes],I$12,Tabla7[Cuenta asociada],$D161)</f>
        <v>0</v>
      </c>
      <c r="J161" s="57">
        <f ca="1">SUMIFS(Tabla7[Monto],Tabla7[Moneda],$N$5,Tabla7[Mes],J$12,Tabla7[Cuenta asociada],$D161)</f>
        <v>0</v>
      </c>
      <c r="K161" s="57">
        <f ca="1">SUMIFS(Tabla7[Monto],Tabla7[Moneda],$N$5,Tabla7[Mes],K$12,Tabla7[Cuenta asociada],$D161)</f>
        <v>0</v>
      </c>
      <c r="L161" s="57">
        <f ca="1">SUMIFS(Tabla7[Monto],Tabla7[Moneda],$N$5,Tabla7[Mes],L$12,Tabla7[Cuenta asociada],$D161)</f>
        <v>0</v>
      </c>
      <c r="M161" s="57">
        <f ca="1">SUMIFS(Tabla7[Monto],Tabla7[Moneda],$N$5,Tabla7[Mes],M$12,Tabla7[Cuenta asociada],$D161)</f>
        <v>0</v>
      </c>
      <c r="N161" s="57">
        <f ca="1">SUMIFS(Tabla7[Monto],Tabla7[Moneda],$N$5,Tabla7[Mes],N$12,Tabla7[Cuenta asociada],$D161)</f>
        <v>0</v>
      </c>
      <c r="O161" s="57">
        <f ca="1">SUMIFS(Tabla7[Monto],Tabla7[Moneda],$N$5,Tabla7[Mes],O$12,Tabla7[Cuenta asociada],$D161)</f>
        <v>0</v>
      </c>
      <c r="P161" s="57">
        <f ca="1">SUMIFS(Tabla7[Monto],Tabla7[Moneda],$N$5,Tabla7[Mes],P$12,Tabla7[Cuenta asociada],$D161)</f>
        <v>0</v>
      </c>
      <c r="Q161" s="57">
        <f ca="1">SUMIFS(Tabla7[Monto],Tabla7[Moneda],$N$5,Tabla7[Mes],Q$12,Tabla7[Cuenta asociada],$D161)</f>
        <v>0</v>
      </c>
      <c r="R161" s="57">
        <f ca="1">SUMIFS(Tabla7[Monto],Tabla7[Moneda],$N$5,Tabla7[Mes],R$12,Tabla7[Cuenta asociada],$D161)</f>
        <v>0</v>
      </c>
      <c r="S161" s="40"/>
      <c r="T161" s="25"/>
      <c r="U161" s="28"/>
    </row>
    <row r="162" spans="2:21" ht="15" x14ac:dyDescent="0.2">
      <c r="B162" s="25"/>
      <c r="C162" s="21">
        <v>20</v>
      </c>
      <c r="D162" s="102" t="str">
        <f>IFERROR(INDEX(Tablas!$H$5:$H$1048576,MATCH(CONCATENATE(C142,".",$C162),Tablas!$L$5:$L$1048576,0),1),"")</f>
        <v/>
      </c>
      <c r="E162" s="44">
        <f t="shared" ca="1" si="28"/>
        <v>0</v>
      </c>
      <c r="F162" s="45" t="str">
        <f ca="1">IFERROR(E162/E142,"")</f>
        <v/>
      </c>
      <c r="G162" s="57">
        <f ca="1">SUMIFS(Tabla7[Monto],Tabla7[Moneda],$N$5,Tabla7[Mes],G$12,Tabla7[Cuenta asociada],$D162)</f>
        <v>0</v>
      </c>
      <c r="H162" s="57">
        <f ca="1">SUMIFS(Tabla7[Monto],Tabla7[Moneda],$N$5,Tabla7[Mes],H$12,Tabla7[Cuenta asociada],$D162)</f>
        <v>0</v>
      </c>
      <c r="I162" s="57">
        <f ca="1">SUMIFS(Tabla7[Monto],Tabla7[Moneda],$N$5,Tabla7[Mes],I$12,Tabla7[Cuenta asociada],$D162)</f>
        <v>0</v>
      </c>
      <c r="J162" s="57">
        <f ca="1">SUMIFS(Tabla7[Monto],Tabla7[Moneda],$N$5,Tabla7[Mes],J$12,Tabla7[Cuenta asociada],$D162)</f>
        <v>0</v>
      </c>
      <c r="K162" s="57">
        <f ca="1">SUMIFS(Tabla7[Monto],Tabla7[Moneda],$N$5,Tabla7[Mes],K$12,Tabla7[Cuenta asociada],$D162)</f>
        <v>0</v>
      </c>
      <c r="L162" s="57">
        <f ca="1">SUMIFS(Tabla7[Monto],Tabla7[Moneda],$N$5,Tabla7[Mes],L$12,Tabla7[Cuenta asociada],$D162)</f>
        <v>0</v>
      </c>
      <c r="M162" s="57">
        <f ca="1">SUMIFS(Tabla7[Monto],Tabla7[Moneda],$N$5,Tabla7[Mes],M$12,Tabla7[Cuenta asociada],$D162)</f>
        <v>0</v>
      </c>
      <c r="N162" s="57">
        <f ca="1">SUMIFS(Tabla7[Monto],Tabla7[Moneda],$N$5,Tabla7[Mes],N$12,Tabla7[Cuenta asociada],$D162)</f>
        <v>0</v>
      </c>
      <c r="O162" s="57">
        <f ca="1">SUMIFS(Tabla7[Monto],Tabla7[Moneda],$N$5,Tabla7[Mes],O$12,Tabla7[Cuenta asociada],$D162)</f>
        <v>0</v>
      </c>
      <c r="P162" s="57">
        <f ca="1">SUMIFS(Tabla7[Monto],Tabla7[Moneda],$N$5,Tabla7[Mes],P$12,Tabla7[Cuenta asociada],$D162)</f>
        <v>0</v>
      </c>
      <c r="Q162" s="57">
        <f ca="1">SUMIFS(Tabla7[Monto],Tabla7[Moneda],$N$5,Tabla7[Mes],Q$12,Tabla7[Cuenta asociada],$D162)</f>
        <v>0</v>
      </c>
      <c r="R162" s="57">
        <f ca="1">SUMIFS(Tabla7[Monto],Tabla7[Moneda],$N$5,Tabla7[Mes],R$12,Tabla7[Cuenta asociada],$D162)</f>
        <v>0</v>
      </c>
      <c r="S162" s="40"/>
      <c r="T162" s="25"/>
      <c r="U162" s="28"/>
    </row>
    <row r="163" spans="2:21" ht="15" x14ac:dyDescent="0.2">
      <c r="B163" s="25"/>
      <c r="C163" s="21">
        <v>21</v>
      </c>
      <c r="D163" s="102" t="str">
        <f>IFERROR(INDEX(Tablas!$H$5:$H$1048576,MATCH(CONCATENATE(C142,".",$C163),Tablas!$L$5:$L$1048576,0),1),"")</f>
        <v/>
      </c>
      <c r="E163" s="44">
        <f t="shared" ca="1" si="28"/>
        <v>0</v>
      </c>
      <c r="F163" s="45" t="str">
        <f ca="1">IFERROR(E163/E142,"")</f>
        <v/>
      </c>
      <c r="G163" s="57">
        <f ca="1">SUMIFS(Tabla7[Monto],Tabla7[Moneda],$N$5,Tabla7[Mes],G$12,Tabla7[Cuenta asociada],$D163)</f>
        <v>0</v>
      </c>
      <c r="H163" s="57">
        <f ca="1">SUMIFS(Tabla7[Monto],Tabla7[Moneda],$N$5,Tabla7[Mes],H$12,Tabla7[Cuenta asociada],$D163)</f>
        <v>0</v>
      </c>
      <c r="I163" s="57">
        <f ca="1">SUMIFS(Tabla7[Monto],Tabla7[Moneda],$N$5,Tabla7[Mes],I$12,Tabla7[Cuenta asociada],$D163)</f>
        <v>0</v>
      </c>
      <c r="J163" s="57">
        <f ca="1">SUMIFS(Tabla7[Monto],Tabla7[Moneda],$N$5,Tabla7[Mes],J$12,Tabla7[Cuenta asociada],$D163)</f>
        <v>0</v>
      </c>
      <c r="K163" s="57">
        <f ca="1">SUMIFS(Tabla7[Monto],Tabla7[Moneda],$N$5,Tabla7[Mes],K$12,Tabla7[Cuenta asociada],$D163)</f>
        <v>0</v>
      </c>
      <c r="L163" s="57">
        <f ca="1">SUMIFS(Tabla7[Monto],Tabla7[Moneda],$N$5,Tabla7[Mes],L$12,Tabla7[Cuenta asociada],$D163)</f>
        <v>0</v>
      </c>
      <c r="M163" s="57">
        <f ca="1">SUMIFS(Tabla7[Monto],Tabla7[Moneda],$N$5,Tabla7[Mes],M$12,Tabla7[Cuenta asociada],$D163)</f>
        <v>0</v>
      </c>
      <c r="N163" s="57">
        <f ca="1">SUMIFS(Tabla7[Monto],Tabla7[Moneda],$N$5,Tabla7[Mes],N$12,Tabla7[Cuenta asociada],$D163)</f>
        <v>0</v>
      </c>
      <c r="O163" s="57">
        <f ca="1">SUMIFS(Tabla7[Monto],Tabla7[Moneda],$N$5,Tabla7[Mes],O$12,Tabla7[Cuenta asociada],$D163)</f>
        <v>0</v>
      </c>
      <c r="P163" s="57">
        <f ca="1">SUMIFS(Tabla7[Monto],Tabla7[Moneda],$N$5,Tabla7[Mes],P$12,Tabla7[Cuenta asociada],$D163)</f>
        <v>0</v>
      </c>
      <c r="Q163" s="57">
        <f ca="1">SUMIFS(Tabla7[Monto],Tabla7[Moneda],$N$5,Tabla7[Mes],Q$12,Tabla7[Cuenta asociada],$D163)</f>
        <v>0</v>
      </c>
      <c r="R163" s="57">
        <f ca="1">SUMIFS(Tabla7[Monto],Tabla7[Moneda],$N$5,Tabla7[Mes],R$12,Tabla7[Cuenta asociada],$D163)</f>
        <v>0</v>
      </c>
      <c r="S163" s="40"/>
      <c r="T163" s="25"/>
      <c r="U163" s="28"/>
    </row>
    <row r="164" spans="2:21" ht="15" x14ac:dyDescent="0.2">
      <c r="B164" s="25"/>
      <c r="C164" s="21">
        <v>22</v>
      </c>
      <c r="D164" s="102" t="str">
        <f>IFERROR(INDEX(Tablas!$H$5:$H$1048576,MATCH(CONCATENATE(C142,".",$C164),Tablas!$L$5:$L$1048576,0),1),"")</f>
        <v/>
      </c>
      <c r="E164" s="44">
        <f t="shared" ca="1" si="28"/>
        <v>0</v>
      </c>
      <c r="F164" s="45" t="str">
        <f ca="1">IFERROR(E164/E142,"")</f>
        <v/>
      </c>
      <c r="G164" s="57">
        <f ca="1">SUMIFS(Tabla7[Monto],Tabla7[Moneda],$N$5,Tabla7[Mes],G$12,Tabla7[Cuenta asociada],$D164)</f>
        <v>0</v>
      </c>
      <c r="H164" s="57">
        <f ca="1">SUMIFS(Tabla7[Monto],Tabla7[Moneda],$N$5,Tabla7[Mes],H$12,Tabla7[Cuenta asociada],$D164)</f>
        <v>0</v>
      </c>
      <c r="I164" s="57">
        <f ca="1">SUMIFS(Tabla7[Monto],Tabla7[Moneda],$N$5,Tabla7[Mes],I$12,Tabla7[Cuenta asociada],$D164)</f>
        <v>0</v>
      </c>
      <c r="J164" s="57">
        <f ca="1">SUMIFS(Tabla7[Monto],Tabla7[Moneda],$N$5,Tabla7[Mes],J$12,Tabla7[Cuenta asociada],$D164)</f>
        <v>0</v>
      </c>
      <c r="K164" s="57">
        <f ca="1">SUMIFS(Tabla7[Monto],Tabla7[Moneda],$N$5,Tabla7[Mes],K$12,Tabla7[Cuenta asociada],$D164)</f>
        <v>0</v>
      </c>
      <c r="L164" s="57">
        <f ca="1">SUMIFS(Tabla7[Monto],Tabla7[Moneda],$N$5,Tabla7[Mes],L$12,Tabla7[Cuenta asociada],$D164)</f>
        <v>0</v>
      </c>
      <c r="M164" s="57">
        <f ca="1">SUMIFS(Tabla7[Monto],Tabla7[Moneda],$N$5,Tabla7[Mes],M$12,Tabla7[Cuenta asociada],$D164)</f>
        <v>0</v>
      </c>
      <c r="N164" s="57">
        <f ca="1">SUMIFS(Tabla7[Monto],Tabla7[Moneda],$N$5,Tabla7[Mes],N$12,Tabla7[Cuenta asociada],$D164)</f>
        <v>0</v>
      </c>
      <c r="O164" s="57">
        <f ca="1">SUMIFS(Tabla7[Monto],Tabla7[Moneda],$N$5,Tabla7[Mes],O$12,Tabla7[Cuenta asociada],$D164)</f>
        <v>0</v>
      </c>
      <c r="P164" s="57">
        <f ca="1">SUMIFS(Tabla7[Monto],Tabla7[Moneda],$N$5,Tabla7[Mes],P$12,Tabla7[Cuenta asociada],$D164)</f>
        <v>0</v>
      </c>
      <c r="Q164" s="57">
        <f ca="1">SUMIFS(Tabla7[Monto],Tabla7[Moneda],$N$5,Tabla7[Mes],Q$12,Tabla7[Cuenta asociada],$D164)</f>
        <v>0</v>
      </c>
      <c r="R164" s="57">
        <f ca="1">SUMIFS(Tabla7[Monto],Tabla7[Moneda],$N$5,Tabla7[Mes],R$12,Tabla7[Cuenta asociada],$D164)</f>
        <v>0</v>
      </c>
      <c r="S164" s="40"/>
      <c r="T164" s="25"/>
      <c r="U164" s="28"/>
    </row>
    <row r="165" spans="2:21" ht="15" x14ac:dyDescent="0.2">
      <c r="B165" s="25"/>
      <c r="C165" s="21">
        <v>23</v>
      </c>
      <c r="D165" s="102" t="str">
        <f>IFERROR(INDEX(Tablas!$H$5:$H$1048576,MATCH(CONCATENATE(C142,".",$C165),Tablas!$L$5:$L$1048576,0),1),"")</f>
        <v/>
      </c>
      <c r="E165" s="44">
        <f t="shared" ca="1" si="28"/>
        <v>0</v>
      </c>
      <c r="F165" s="45" t="str">
        <f ca="1">IFERROR(E165/E142,"")</f>
        <v/>
      </c>
      <c r="G165" s="57">
        <f ca="1">SUMIFS(Tabla7[Monto],Tabla7[Moneda],$N$5,Tabla7[Mes],G$12,Tabla7[Cuenta asociada],$D165)</f>
        <v>0</v>
      </c>
      <c r="H165" s="57">
        <f ca="1">SUMIFS(Tabla7[Monto],Tabla7[Moneda],$N$5,Tabla7[Mes],H$12,Tabla7[Cuenta asociada],$D165)</f>
        <v>0</v>
      </c>
      <c r="I165" s="57">
        <f ca="1">SUMIFS(Tabla7[Monto],Tabla7[Moneda],$N$5,Tabla7[Mes],I$12,Tabla7[Cuenta asociada],$D165)</f>
        <v>0</v>
      </c>
      <c r="J165" s="57">
        <f ca="1">SUMIFS(Tabla7[Monto],Tabla7[Moneda],$N$5,Tabla7[Mes],J$12,Tabla7[Cuenta asociada],$D165)</f>
        <v>0</v>
      </c>
      <c r="K165" s="57">
        <f ca="1">SUMIFS(Tabla7[Monto],Tabla7[Moneda],$N$5,Tabla7[Mes],K$12,Tabla7[Cuenta asociada],$D165)</f>
        <v>0</v>
      </c>
      <c r="L165" s="57">
        <f ca="1">SUMIFS(Tabla7[Monto],Tabla7[Moneda],$N$5,Tabla7[Mes],L$12,Tabla7[Cuenta asociada],$D165)</f>
        <v>0</v>
      </c>
      <c r="M165" s="57">
        <f ca="1">SUMIFS(Tabla7[Monto],Tabla7[Moneda],$N$5,Tabla7[Mes],M$12,Tabla7[Cuenta asociada],$D165)</f>
        <v>0</v>
      </c>
      <c r="N165" s="57">
        <f ca="1">SUMIFS(Tabla7[Monto],Tabla7[Moneda],$N$5,Tabla7[Mes],N$12,Tabla7[Cuenta asociada],$D165)</f>
        <v>0</v>
      </c>
      <c r="O165" s="57">
        <f ca="1">SUMIFS(Tabla7[Monto],Tabla7[Moneda],$N$5,Tabla7[Mes],O$12,Tabla7[Cuenta asociada],$D165)</f>
        <v>0</v>
      </c>
      <c r="P165" s="57">
        <f ca="1">SUMIFS(Tabla7[Monto],Tabla7[Moneda],$N$5,Tabla7[Mes],P$12,Tabla7[Cuenta asociada],$D165)</f>
        <v>0</v>
      </c>
      <c r="Q165" s="57">
        <f ca="1">SUMIFS(Tabla7[Monto],Tabla7[Moneda],$N$5,Tabla7[Mes],Q$12,Tabla7[Cuenta asociada],$D165)</f>
        <v>0</v>
      </c>
      <c r="R165" s="57">
        <f ca="1">SUMIFS(Tabla7[Monto],Tabla7[Moneda],$N$5,Tabla7[Mes],R$12,Tabla7[Cuenta asociada],$D165)</f>
        <v>0</v>
      </c>
      <c r="S165" s="40"/>
      <c r="T165" s="25"/>
      <c r="U165" s="28"/>
    </row>
    <row r="166" spans="2:21" ht="15" x14ac:dyDescent="0.2">
      <c r="B166" s="25"/>
      <c r="C166" s="21">
        <v>24</v>
      </c>
      <c r="D166" s="102" t="str">
        <f>IFERROR(INDEX(Tablas!$H$5:$H$1048576,MATCH(CONCATENATE(C142,".",$C166),Tablas!$L$5:$L$1048576,0),1),"")</f>
        <v/>
      </c>
      <c r="E166" s="44">
        <f t="shared" ca="1" si="28"/>
        <v>0</v>
      </c>
      <c r="F166" s="45" t="str">
        <f ca="1">IFERROR(E166/E142,"")</f>
        <v/>
      </c>
      <c r="G166" s="57">
        <f ca="1">SUMIFS(Tabla7[Monto],Tabla7[Moneda],$N$5,Tabla7[Mes],G$12,Tabla7[Cuenta asociada],$D166)</f>
        <v>0</v>
      </c>
      <c r="H166" s="57">
        <f ca="1">SUMIFS(Tabla7[Monto],Tabla7[Moneda],$N$5,Tabla7[Mes],H$12,Tabla7[Cuenta asociada],$D166)</f>
        <v>0</v>
      </c>
      <c r="I166" s="57">
        <f ca="1">SUMIFS(Tabla7[Monto],Tabla7[Moneda],$N$5,Tabla7[Mes],I$12,Tabla7[Cuenta asociada],$D166)</f>
        <v>0</v>
      </c>
      <c r="J166" s="57">
        <f ca="1">SUMIFS(Tabla7[Monto],Tabla7[Moneda],$N$5,Tabla7[Mes],J$12,Tabla7[Cuenta asociada],$D166)</f>
        <v>0</v>
      </c>
      <c r="K166" s="57">
        <f ca="1">SUMIFS(Tabla7[Monto],Tabla7[Moneda],$N$5,Tabla7[Mes],K$12,Tabla7[Cuenta asociada],$D166)</f>
        <v>0</v>
      </c>
      <c r="L166" s="57">
        <f ca="1">SUMIFS(Tabla7[Monto],Tabla7[Moneda],$N$5,Tabla7[Mes],L$12,Tabla7[Cuenta asociada],$D166)</f>
        <v>0</v>
      </c>
      <c r="M166" s="57">
        <f ca="1">SUMIFS(Tabla7[Monto],Tabla7[Moneda],$N$5,Tabla7[Mes],M$12,Tabla7[Cuenta asociada],$D166)</f>
        <v>0</v>
      </c>
      <c r="N166" s="57">
        <f ca="1">SUMIFS(Tabla7[Monto],Tabla7[Moneda],$N$5,Tabla7[Mes],N$12,Tabla7[Cuenta asociada],$D166)</f>
        <v>0</v>
      </c>
      <c r="O166" s="57">
        <f ca="1">SUMIFS(Tabla7[Monto],Tabla7[Moneda],$N$5,Tabla7[Mes],O$12,Tabla7[Cuenta asociada],$D166)</f>
        <v>0</v>
      </c>
      <c r="P166" s="57">
        <f ca="1">SUMIFS(Tabla7[Monto],Tabla7[Moneda],$N$5,Tabla7[Mes],P$12,Tabla7[Cuenta asociada],$D166)</f>
        <v>0</v>
      </c>
      <c r="Q166" s="57">
        <f ca="1">SUMIFS(Tabla7[Monto],Tabla7[Moneda],$N$5,Tabla7[Mes],Q$12,Tabla7[Cuenta asociada],$D166)</f>
        <v>0</v>
      </c>
      <c r="R166" s="57">
        <f ca="1">SUMIFS(Tabla7[Monto],Tabla7[Moneda],$N$5,Tabla7[Mes],R$12,Tabla7[Cuenta asociada],$D166)</f>
        <v>0</v>
      </c>
      <c r="S166" s="40"/>
      <c r="T166" s="25"/>
      <c r="U166" s="28"/>
    </row>
    <row r="167" spans="2:21" ht="15" x14ac:dyDescent="0.2">
      <c r="B167" s="25"/>
      <c r="C167" s="21">
        <v>25</v>
      </c>
      <c r="D167" s="102" t="str">
        <f>IFERROR(INDEX(Tablas!$H$5:$H$1048576,MATCH(CONCATENATE(C142,".",$C167),Tablas!$L$5:$L$1048576,0),1),"")</f>
        <v/>
      </c>
      <c r="E167" s="44">
        <f t="shared" ca="1" si="28"/>
        <v>0</v>
      </c>
      <c r="F167" s="45" t="str">
        <f ca="1">IFERROR(E167/E142,"")</f>
        <v/>
      </c>
      <c r="G167" s="57">
        <f ca="1">SUMIFS(Tabla7[Monto],Tabla7[Moneda],$N$5,Tabla7[Mes],G$12,Tabla7[Cuenta asociada],$D167)</f>
        <v>0</v>
      </c>
      <c r="H167" s="57">
        <f ca="1">SUMIFS(Tabla7[Monto],Tabla7[Moneda],$N$5,Tabla7[Mes],H$12,Tabla7[Cuenta asociada],$D167)</f>
        <v>0</v>
      </c>
      <c r="I167" s="57">
        <f ca="1">SUMIFS(Tabla7[Monto],Tabla7[Moneda],$N$5,Tabla7[Mes],I$12,Tabla7[Cuenta asociada],$D167)</f>
        <v>0</v>
      </c>
      <c r="J167" s="57">
        <f ca="1">SUMIFS(Tabla7[Monto],Tabla7[Moneda],$N$5,Tabla7[Mes],J$12,Tabla7[Cuenta asociada],$D167)</f>
        <v>0</v>
      </c>
      <c r="K167" s="57">
        <f ca="1">SUMIFS(Tabla7[Monto],Tabla7[Moneda],$N$5,Tabla7[Mes],K$12,Tabla7[Cuenta asociada],$D167)</f>
        <v>0</v>
      </c>
      <c r="L167" s="57">
        <f ca="1">SUMIFS(Tabla7[Monto],Tabla7[Moneda],$N$5,Tabla7[Mes],L$12,Tabla7[Cuenta asociada],$D167)</f>
        <v>0</v>
      </c>
      <c r="M167" s="57">
        <f ca="1">SUMIFS(Tabla7[Monto],Tabla7[Moneda],$N$5,Tabla7[Mes],M$12,Tabla7[Cuenta asociada],$D167)</f>
        <v>0</v>
      </c>
      <c r="N167" s="57">
        <f ca="1">SUMIFS(Tabla7[Monto],Tabla7[Moneda],$N$5,Tabla7[Mes],N$12,Tabla7[Cuenta asociada],$D167)</f>
        <v>0</v>
      </c>
      <c r="O167" s="57">
        <f ca="1">SUMIFS(Tabla7[Monto],Tabla7[Moneda],$N$5,Tabla7[Mes],O$12,Tabla7[Cuenta asociada],$D167)</f>
        <v>0</v>
      </c>
      <c r="P167" s="57">
        <f ca="1">SUMIFS(Tabla7[Monto],Tabla7[Moneda],$N$5,Tabla7[Mes],P$12,Tabla7[Cuenta asociada],$D167)</f>
        <v>0</v>
      </c>
      <c r="Q167" s="57">
        <f ca="1">SUMIFS(Tabla7[Monto],Tabla7[Moneda],$N$5,Tabla7[Mes],Q$12,Tabla7[Cuenta asociada],$D167)</f>
        <v>0</v>
      </c>
      <c r="R167" s="57">
        <f ca="1">SUMIFS(Tabla7[Monto],Tabla7[Moneda],$N$5,Tabla7[Mes],R$12,Tabla7[Cuenta asociada],$D167)</f>
        <v>0</v>
      </c>
      <c r="S167" s="40"/>
      <c r="T167" s="25"/>
      <c r="U167" s="28"/>
    </row>
    <row r="168" spans="2:21" ht="15" x14ac:dyDescent="0.2">
      <c r="B168" s="25"/>
      <c r="C168" s="21">
        <v>26</v>
      </c>
      <c r="D168" s="102" t="str">
        <f>IFERROR(INDEX(Tablas!$H$5:$H$1048576,MATCH(CONCATENATE(C142,".",$C168),Tablas!$L$5:$L$1048576,0),1),"")</f>
        <v/>
      </c>
      <c r="E168" s="44">
        <f t="shared" ca="1" si="28"/>
        <v>0</v>
      </c>
      <c r="F168" s="45" t="str">
        <f ca="1">IFERROR(E168/E142,"")</f>
        <v/>
      </c>
      <c r="G168" s="57">
        <f ca="1">SUMIFS(Tabla7[Monto],Tabla7[Moneda],$N$5,Tabla7[Mes],G$12,Tabla7[Cuenta asociada],$D168)</f>
        <v>0</v>
      </c>
      <c r="H168" s="57">
        <f ca="1">SUMIFS(Tabla7[Monto],Tabla7[Moneda],$N$5,Tabla7[Mes],H$12,Tabla7[Cuenta asociada],$D168)</f>
        <v>0</v>
      </c>
      <c r="I168" s="57">
        <f ca="1">SUMIFS(Tabla7[Monto],Tabla7[Moneda],$N$5,Tabla7[Mes],I$12,Tabla7[Cuenta asociada],$D168)</f>
        <v>0</v>
      </c>
      <c r="J168" s="57">
        <f ca="1">SUMIFS(Tabla7[Monto],Tabla7[Moneda],$N$5,Tabla7[Mes],J$12,Tabla7[Cuenta asociada],$D168)</f>
        <v>0</v>
      </c>
      <c r="K168" s="57">
        <f ca="1">SUMIFS(Tabla7[Monto],Tabla7[Moneda],$N$5,Tabla7[Mes],K$12,Tabla7[Cuenta asociada],$D168)</f>
        <v>0</v>
      </c>
      <c r="L168" s="57">
        <f ca="1">SUMIFS(Tabla7[Monto],Tabla7[Moneda],$N$5,Tabla7[Mes],L$12,Tabla7[Cuenta asociada],$D168)</f>
        <v>0</v>
      </c>
      <c r="M168" s="57">
        <f ca="1">SUMIFS(Tabla7[Monto],Tabla7[Moneda],$N$5,Tabla7[Mes],M$12,Tabla7[Cuenta asociada],$D168)</f>
        <v>0</v>
      </c>
      <c r="N168" s="57">
        <f ca="1">SUMIFS(Tabla7[Monto],Tabla7[Moneda],$N$5,Tabla7[Mes],N$12,Tabla7[Cuenta asociada],$D168)</f>
        <v>0</v>
      </c>
      <c r="O168" s="57">
        <f ca="1">SUMIFS(Tabla7[Monto],Tabla7[Moneda],$N$5,Tabla7[Mes],O$12,Tabla7[Cuenta asociada],$D168)</f>
        <v>0</v>
      </c>
      <c r="P168" s="57">
        <f ca="1">SUMIFS(Tabla7[Monto],Tabla7[Moneda],$N$5,Tabla7[Mes],P$12,Tabla7[Cuenta asociada],$D168)</f>
        <v>0</v>
      </c>
      <c r="Q168" s="57">
        <f ca="1">SUMIFS(Tabla7[Monto],Tabla7[Moneda],$N$5,Tabla7[Mes],Q$12,Tabla7[Cuenta asociada],$D168)</f>
        <v>0</v>
      </c>
      <c r="R168" s="57">
        <f ca="1">SUMIFS(Tabla7[Monto],Tabla7[Moneda],$N$5,Tabla7[Mes],R$12,Tabla7[Cuenta asociada],$D168)</f>
        <v>0</v>
      </c>
      <c r="S168" s="40"/>
      <c r="T168" s="25"/>
      <c r="U168" s="28"/>
    </row>
    <row r="169" spans="2:21" ht="15" x14ac:dyDescent="0.2">
      <c r="B169" s="25"/>
      <c r="C169" s="21">
        <v>27</v>
      </c>
      <c r="D169" s="102" t="str">
        <f>IFERROR(INDEX(Tablas!$H$5:$H$1048576,MATCH(CONCATENATE(C142,".",$C169),Tablas!$L$5:$L$1048576,0),1),"")</f>
        <v/>
      </c>
      <c r="E169" s="44">
        <f t="shared" ca="1" si="28"/>
        <v>0</v>
      </c>
      <c r="F169" s="45" t="str">
        <f ca="1">IFERROR(E169/E142,"")</f>
        <v/>
      </c>
      <c r="G169" s="57">
        <f ca="1">SUMIFS(Tabla7[Monto],Tabla7[Moneda],$N$5,Tabla7[Mes],G$12,Tabla7[Cuenta asociada],$D169)</f>
        <v>0</v>
      </c>
      <c r="H169" s="57">
        <f ca="1">SUMIFS(Tabla7[Monto],Tabla7[Moneda],$N$5,Tabla7[Mes],H$12,Tabla7[Cuenta asociada],$D169)</f>
        <v>0</v>
      </c>
      <c r="I169" s="57">
        <f ca="1">SUMIFS(Tabla7[Monto],Tabla7[Moneda],$N$5,Tabla7[Mes],I$12,Tabla7[Cuenta asociada],$D169)</f>
        <v>0</v>
      </c>
      <c r="J169" s="57">
        <f ca="1">SUMIFS(Tabla7[Monto],Tabla7[Moneda],$N$5,Tabla7[Mes],J$12,Tabla7[Cuenta asociada],$D169)</f>
        <v>0</v>
      </c>
      <c r="K169" s="57">
        <f ca="1">SUMIFS(Tabla7[Monto],Tabla7[Moneda],$N$5,Tabla7[Mes],K$12,Tabla7[Cuenta asociada],$D169)</f>
        <v>0</v>
      </c>
      <c r="L169" s="57">
        <f ca="1">SUMIFS(Tabla7[Monto],Tabla7[Moneda],$N$5,Tabla7[Mes],L$12,Tabla7[Cuenta asociada],$D169)</f>
        <v>0</v>
      </c>
      <c r="M169" s="57">
        <f ca="1">SUMIFS(Tabla7[Monto],Tabla7[Moneda],$N$5,Tabla7[Mes],M$12,Tabla7[Cuenta asociada],$D169)</f>
        <v>0</v>
      </c>
      <c r="N169" s="57">
        <f ca="1">SUMIFS(Tabla7[Monto],Tabla7[Moneda],$N$5,Tabla7[Mes],N$12,Tabla7[Cuenta asociada],$D169)</f>
        <v>0</v>
      </c>
      <c r="O169" s="57">
        <f ca="1">SUMIFS(Tabla7[Monto],Tabla7[Moneda],$N$5,Tabla7[Mes],O$12,Tabla7[Cuenta asociada],$D169)</f>
        <v>0</v>
      </c>
      <c r="P169" s="57">
        <f ca="1">SUMIFS(Tabla7[Monto],Tabla7[Moneda],$N$5,Tabla7[Mes],P$12,Tabla7[Cuenta asociada],$D169)</f>
        <v>0</v>
      </c>
      <c r="Q169" s="57">
        <f ca="1">SUMIFS(Tabla7[Monto],Tabla7[Moneda],$N$5,Tabla7[Mes],Q$12,Tabla7[Cuenta asociada],$D169)</f>
        <v>0</v>
      </c>
      <c r="R169" s="57">
        <f ca="1">SUMIFS(Tabla7[Monto],Tabla7[Moneda],$N$5,Tabla7[Mes],R$12,Tabla7[Cuenta asociada],$D169)</f>
        <v>0</v>
      </c>
      <c r="S169" s="40"/>
      <c r="T169" s="25"/>
      <c r="U169" s="28"/>
    </row>
    <row r="170" spans="2:21" ht="15" x14ac:dyDescent="0.2">
      <c r="B170" s="25"/>
      <c r="C170" s="21">
        <v>28</v>
      </c>
      <c r="D170" s="102" t="str">
        <f>IFERROR(INDEX(Tablas!$H$5:$H$1048576,MATCH(CONCATENATE(C142,".",$C170),Tablas!$L$5:$L$1048576,0),1),"")</f>
        <v/>
      </c>
      <c r="E170" s="44">
        <f t="shared" ca="1" si="28"/>
        <v>0</v>
      </c>
      <c r="F170" s="45" t="str">
        <f ca="1">IFERROR(E170/E142,"")</f>
        <v/>
      </c>
      <c r="G170" s="57">
        <f ca="1">SUMIFS(Tabla7[Monto],Tabla7[Moneda],$N$5,Tabla7[Mes],G$12,Tabla7[Cuenta asociada],$D170)</f>
        <v>0</v>
      </c>
      <c r="H170" s="57">
        <f ca="1">SUMIFS(Tabla7[Monto],Tabla7[Moneda],$N$5,Tabla7[Mes],H$12,Tabla7[Cuenta asociada],$D170)</f>
        <v>0</v>
      </c>
      <c r="I170" s="57">
        <f ca="1">SUMIFS(Tabla7[Monto],Tabla7[Moneda],$N$5,Tabla7[Mes],I$12,Tabla7[Cuenta asociada],$D170)</f>
        <v>0</v>
      </c>
      <c r="J170" s="57">
        <f ca="1">SUMIFS(Tabla7[Monto],Tabla7[Moneda],$N$5,Tabla7[Mes],J$12,Tabla7[Cuenta asociada],$D170)</f>
        <v>0</v>
      </c>
      <c r="K170" s="57">
        <f ca="1">SUMIFS(Tabla7[Monto],Tabla7[Moneda],$N$5,Tabla7[Mes],K$12,Tabla7[Cuenta asociada],$D170)</f>
        <v>0</v>
      </c>
      <c r="L170" s="57">
        <f ca="1">SUMIFS(Tabla7[Monto],Tabla7[Moneda],$N$5,Tabla7[Mes],L$12,Tabla7[Cuenta asociada],$D170)</f>
        <v>0</v>
      </c>
      <c r="M170" s="57">
        <f ca="1">SUMIFS(Tabla7[Monto],Tabla7[Moneda],$N$5,Tabla7[Mes],M$12,Tabla7[Cuenta asociada],$D170)</f>
        <v>0</v>
      </c>
      <c r="N170" s="57">
        <f ca="1">SUMIFS(Tabla7[Monto],Tabla7[Moneda],$N$5,Tabla7[Mes],N$12,Tabla7[Cuenta asociada],$D170)</f>
        <v>0</v>
      </c>
      <c r="O170" s="57">
        <f ca="1">SUMIFS(Tabla7[Monto],Tabla7[Moneda],$N$5,Tabla7[Mes],O$12,Tabla7[Cuenta asociada],$D170)</f>
        <v>0</v>
      </c>
      <c r="P170" s="57">
        <f ca="1">SUMIFS(Tabla7[Monto],Tabla7[Moneda],$N$5,Tabla7[Mes],P$12,Tabla7[Cuenta asociada],$D170)</f>
        <v>0</v>
      </c>
      <c r="Q170" s="57">
        <f ca="1">SUMIFS(Tabla7[Monto],Tabla7[Moneda],$N$5,Tabla7[Mes],Q$12,Tabla7[Cuenta asociada],$D170)</f>
        <v>0</v>
      </c>
      <c r="R170" s="57">
        <f ca="1">SUMIFS(Tabla7[Monto],Tabla7[Moneda],$N$5,Tabla7[Mes],R$12,Tabla7[Cuenta asociada],$D170)</f>
        <v>0</v>
      </c>
      <c r="S170" s="40"/>
      <c r="T170" s="25"/>
      <c r="U170" s="28"/>
    </row>
    <row r="171" spans="2:21" ht="15" x14ac:dyDescent="0.2">
      <c r="B171" s="25"/>
      <c r="C171" s="21">
        <v>29</v>
      </c>
      <c r="D171" s="102" t="str">
        <f>IFERROR(INDEX(Tablas!$H$5:$H$1048576,MATCH(CONCATENATE(C142,".",$C171),Tablas!$L$5:$L$1048576,0),1),"")</f>
        <v/>
      </c>
      <c r="E171" s="44">
        <f t="shared" ca="1" si="28"/>
        <v>0</v>
      </c>
      <c r="F171" s="45" t="str">
        <f ca="1">IFERROR(E171/E142,"")</f>
        <v/>
      </c>
      <c r="G171" s="57">
        <f ca="1">SUMIFS(Tabla7[Monto],Tabla7[Moneda],$N$5,Tabla7[Mes],G$12,Tabla7[Cuenta asociada],$D171)</f>
        <v>0</v>
      </c>
      <c r="H171" s="57">
        <f ca="1">SUMIFS(Tabla7[Monto],Tabla7[Moneda],$N$5,Tabla7[Mes],H$12,Tabla7[Cuenta asociada],$D171)</f>
        <v>0</v>
      </c>
      <c r="I171" s="57">
        <f ca="1">SUMIFS(Tabla7[Monto],Tabla7[Moneda],$N$5,Tabla7[Mes],I$12,Tabla7[Cuenta asociada],$D171)</f>
        <v>0</v>
      </c>
      <c r="J171" s="57">
        <f ca="1">SUMIFS(Tabla7[Monto],Tabla7[Moneda],$N$5,Tabla7[Mes],J$12,Tabla7[Cuenta asociada],$D171)</f>
        <v>0</v>
      </c>
      <c r="K171" s="57">
        <f ca="1">SUMIFS(Tabla7[Monto],Tabla7[Moneda],$N$5,Tabla7[Mes],K$12,Tabla7[Cuenta asociada],$D171)</f>
        <v>0</v>
      </c>
      <c r="L171" s="57">
        <f ca="1">SUMIFS(Tabla7[Monto],Tabla7[Moneda],$N$5,Tabla7[Mes],L$12,Tabla7[Cuenta asociada],$D171)</f>
        <v>0</v>
      </c>
      <c r="M171" s="57">
        <f ca="1">SUMIFS(Tabla7[Monto],Tabla7[Moneda],$N$5,Tabla7[Mes],M$12,Tabla7[Cuenta asociada],$D171)</f>
        <v>0</v>
      </c>
      <c r="N171" s="57">
        <f ca="1">SUMIFS(Tabla7[Monto],Tabla7[Moneda],$N$5,Tabla7[Mes],N$12,Tabla7[Cuenta asociada],$D171)</f>
        <v>0</v>
      </c>
      <c r="O171" s="57">
        <f ca="1">SUMIFS(Tabla7[Monto],Tabla7[Moneda],$N$5,Tabla7[Mes],O$12,Tabla7[Cuenta asociada],$D171)</f>
        <v>0</v>
      </c>
      <c r="P171" s="57">
        <f ca="1">SUMIFS(Tabla7[Monto],Tabla7[Moneda],$N$5,Tabla7[Mes],P$12,Tabla7[Cuenta asociada],$D171)</f>
        <v>0</v>
      </c>
      <c r="Q171" s="57">
        <f ca="1">SUMIFS(Tabla7[Monto],Tabla7[Moneda],$N$5,Tabla7[Mes],Q$12,Tabla7[Cuenta asociada],$D171)</f>
        <v>0</v>
      </c>
      <c r="R171" s="57">
        <f ca="1">SUMIFS(Tabla7[Monto],Tabla7[Moneda],$N$5,Tabla7[Mes],R$12,Tabla7[Cuenta asociada],$D171)</f>
        <v>0</v>
      </c>
      <c r="S171" s="40"/>
      <c r="T171" s="25"/>
      <c r="U171" s="28"/>
    </row>
    <row r="172" spans="2:21" ht="15" x14ac:dyDescent="0.2">
      <c r="B172" s="25"/>
      <c r="C172" s="21">
        <v>30</v>
      </c>
      <c r="D172" s="102" t="str">
        <f>IFERROR(INDEX(Tablas!$H$5:$H$1048576,MATCH(CONCATENATE(C142,".",$C172),Tablas!$L$5:$L$1048576,0),1),"")</f>
        <v/>
      </c>
      <c r="E172" s="44">
        <f t="shared" ca="1" si="28"/>
        <v>0</v>
      </c>
      <c r="F172" s="45" t="str">
        <f ca="1">IFERROR(E172/E142,"")</f>
        <v/>
      </c>
      <c r="G172" s="57">
        <f ca="1">SUMIFS(Tabla7[Monto],Tabla7[Moneda],$N$5,Tabla7[Mes],G$12,Tabla7[Cuenta asociada],$D172)</f>
        <v>0</v>
      </c>
      <c r="H172" s="57">
        <f ca="1">SUMIFS(Tabla7[Monto],Tabla7[Moneda],$N$5,Tabla7[Mes],H$12,Tabla7[Cuenta asociada],$D172)</f>
        <v>0</v>
      </c>
      <c r="I172" s="57">
        <f ca="1">SUMIFS(Tabla7[Monto],Tabla7[Moneda],$N$5,Tabla7[Mes],I$12,Tabla7[Cuenta asociada],$D172)</f>
        <v>0</v>
      </c>
      <c r="J172" s="57">
        <f ca="1">SUMIFS(Tabla7[Monto],Tabla7[Moneda],$N$5,Tabla7[Mes],J$12,Tabla7[Cuenta asociada],$D172)</f>
        <v>0</v>
      </c>
      <c r="K172" s="57">
        <f ca="1">SUMIFS(Tabla7[Monto],Tabla7[Moneda],$N$5,Tabla7[Mes],K$12,Tabla7[Cuenta asociada],$D172)</f>
        <v>0</v>
      </c>
      <c r="L172" s="57">
        <f ca="1">SUMIFS(Tabla7[Monto],Tabla7[Moneda],$N$5,Tabla7[Mes],L$12,Tabla7[Cuenta asociada],$D172)</f>
        <v>0</v>
      </c>
      <c r="M172" s="57">
        <f ca="1">SUMIFS(Tabla7[Monto],Tabla7[Moneda],$N$5,Tabla7[Mes],M$12,Tabla7[Cuenta asociada],$D172)</f>
        <v>0</v>
      </c>
      <c r="N172" s="57">
        <f ca="1">SUMIFS(Tabla7[Monto],Tabla7[Moneda],$N$5,Tabla7[Mes],N$12,Tabla7[Cuenta asociada],$D172)</f>
        <v>0</v>
      </c>
      <c r="O172" s="57">
        <f ca="1">SUMIFS(Tabla7[Monto],Tabla7[Moneda],$N$5,Tabla7[Mes],O$12,Tabla7[Cuenta asociada],$D172)</f>
        <v>0</v>
      </c>
      <c r="P172" s="57">
        <f ca="1">SUMIFS(Tabla7[Monto],Tabla7[Moneda],$N$5,Tabla7[Mes],P$12,Tabla7[Cuenta asociada],$D172)</f>
        <v>0</v>
      </c>
      <c r="Q172" s="57">
        <f ca="1">SUMIFS(Tabla7[Monto],Tabla7[Moneda],$N$5,Tabla7[Mes],Q$12,Tabla7[Cuenta asociada],$D172)</f>
        <v>0</v>
      </c>
      <c r="R172" s="57">
        <f ca="1">SUMIFS(Tabla7[Monto],Tabla7[Moneda],$N$5,Tabla7[Mes],R$12,Tabla7[Cuenta asociada],$D172)</f>
        <v>0</v>
      </c>
      <c r="S172" s="40"/>
      <c r="T172" s="25"/>
      <c r="U172" s="28"/>
    </row>
    <row r="173" spans="2:21" ht="4.5" customHeight="1" x14ac:dyDescent="0.2">
      <c r="B173" s="25"/>
      <c r="C173" s="21"/>
      <c r="D173" s="103"/>
      <c r="E173" s="53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0"/>
      <c r="T173" s="25"/>
      <c r="U173" s="28"/>
    </row>
    <row r="174" spans="2:21" ht="17.100000000000001" customHeight="1" x14ac:dyDescent="0.2">
      <c r="B174" s="25"/>
      <c r="C174" s="21">
        <f>+C142+1</f>
        <v>6</v>
      </c>
      <c r="D174" s="101" t="s">
        <v>107</v>
      </c>
      <c r="E174" s="54">
        <f ca="1">SUM(E175:E204)</f>
        <v>0</v>
      </c>
      <c r="F174" s="55">
        <f ca="1">IFERROR(E174/$E$207,0)</f>
        <v>0</v>
      </c>
      <c r="G174" s="56">
        <f t="shared" ref="G174:R174" ca="1" si="29">SUM(G175:G204)</f>
        <v>0</v>
      </c>
      <c r="H174" s="56">
        <f t="shared" ca="1" si="29"/>
        <v>0</v>
      </c>
      <c r="I174" s="56">
        <f t="shared" ca="1" si="29"/>
        <v>0</v>
      </c>
      <c r="J174" s="56">
        <f t="shared" ca="1" si="29"/>
        <v>0</v>
      </c>
      <c r="K174" s="56">
        <f t="shared" ca="1" si="29"/>
        <v>0</v>
      </c>
      <c r="L174" s="56">
        <f t="shared" ca="1" si="29"/>
        <v>0</v>
      </c>
      <c r="M174" s="56">
        <f t="shared" ca="1" si="29"/>
        <v>0</v>
      </c>
      <c r="N174" s="56">
        <f t="shared" ca="1" si="29"/>
        <v>0</v>
      </c>
      <c r="O174" s="56">
        <f t="shared" ca="1" si="29"/>
        <v>0</v>
      </c>
      <c r="P174" s="56">
        <f t="shared" ca="1" si="29"/>
        <v>0</v>
      </c>
      <c r="Q174" s="56">
        <f t="shared" ca="1" si="29"/>
        <v>0</v>
      </c>
      <c r="R174" s="56">
        <f t="shared" ca="1" si="29"/>
        <v>0</v>
      </c>
      <c r="S174" s="40"/>
      <c r="T174" s="25"/>
      <c r="U174" s="28"/>
    </row>
    <row r="175" spans="2:21" ht="15" x14ac:dyDescent="0.2">
      <c r="B175" s="25"/>
      <c r="C175" s="21">
        <v>1</v>
      </c>
      <c r="D175" s="102" t="str">
        <f>IFERROR(INDEX(Tablas!$H$5:$H$1048576,MATCH(CONCATENATE(C174,".",$C175),Tablas!$L$5:$L$1048576,0),1),"")</f>
        <v/>
      </c>
      <c r="E175" s="44">
        <f t="shared" ref="E175:E204" ca="1" si="30">SUM(G175:R175)</f>
        <v>0</v>
      </c>
      <c r="F175" s="45" t="str">
        <f ca="1">IFERROR(E175/E174,"")</f>
        <v/>
      </c>
      <c r="G175" s="57">
        <f ca="1">SUMIFS(Tabla7[Monto],Tabla7[Moneda],$N$5,Tabla7[Mes],G$12,Tabla7[Cuenta asociada],$D175)</f>
        <v>0</v>
      </c>
      <c r="H175" s="57">
        <f ca="1">SUMIFS(Tabla7[Monto],Tabla7[Moneda],$N$5,Tabla7[Mes],H$12,Tabla7[Cuenta asociada],$D175)</f>
        <v>0</v>
      </c>
      <c r="I175" s="57">
        <f ca="1">SUMIFS(Tabla7[Monto],Tabla7[Moneda],$N$5,Tabla7[Mes],I$12,Tabla7[Cuenta asociada],$D175)</f>
        <v>0</v>
      </c>
      <c r="J175" s="57">
        <f ca="1">SUMIFS(Tabla7[Monto],Tabla7[Moneda],$N$5,Tabla7[Mes],J$12,Tabla7[Cuenta asociada],$D175)</f>
        <v>0</v>
      </c>
      <c r="K175" s="57">
        <f ca="1">SUMIFS(Tabla7[Monto],Tabla7[Moneda],$N$5,Tabla7[Mes],K$12,Tabla7[Cuenta asociada],$D175)</f>
        <v>0</v>
      </c>
      <c r="L175" s="57">
        <f ca="1">SUMIFS(Tabla7[Monto],Tabla7[Moneda],$N$5,Tabla7[Mes],L$12,Tabla7[Cuenta asociada],$D175)</f>
        <v>0</v>
      </c>
      <c r="M175" s="57">
        <f ca="1">SUMIFS(Tabla7[Monto],Tabla7[Moneda],$N$5,Tabla7[Mes],M$12,Tabla7[Cuenta asociada],$D175)</f>
        <v>0</v>
      </c>
      <c r="N175" s="57">
        <f ca="1">SUMIFS(Tabla7[Monto],Tabla7[Moneda],$N$5,Tabla7[Mes],N$12,Tabla7[Cuenta asociada],$D175)</f>
        <v>0</v>
      </c>
      <c r="O175" s="57">
        <f ca="1">SUMIFS(Tabla7[Monto],Tabla7[Moneda],$N$5,Tabla7[Mes],O$12,Tabla7[Cuenta asociada],$D175)</f>
        <v>0</v>
      </c>
      <c r="P175" s="57">
        <f ca="1">SUMIFS(Tabla7[Monto],Tabla7[Moneda],$N$5,Tabla7[Mes],P$12,Tabla7[Cuenta asociada],$D175)</f>
        <v>0</v>
      </c>
      <c r="Q175" s="57">
        <f ca="1">SUMIFS(Tabla7[Monto],Tabla7[Moneda],$N$5,Tabla7[Mes],Q$12,Tabla7[Cuenta asociada],$D175)</f>
        <v>0</v>
      </c>
      <c r="R175" s="57">
        <f ca="1">SUMIFS(Tabla7[Monto],Tabla7[Moneda],$N$5,Tabla7[Mes],R$12,Tabla7[Cuenta asociada],$D175)</f>
        <v>0</v>
      </c>
      <c r="S175" s="40"/>
      <c r="T175" s="25"/>
      <c r="U175" s="28"/>
    </row>
    <row r="176" spans="2:21" ht="15" x14ac:dyDescent="0.2">
      <c r="B176" s="25"/>
      <c r="C176" s="21">
        <v>2</v>
      </c>
      <c r="D176" s="102" t="str">
        <f>IFERROR(INDEX(Tablas!$H$5:$H$1048576,MATCH(CONCATENATE(C174,".",$C176),Tablas!$L$5:$L$1048576,0),1),"")</f>
        <v/>
      </c>
      <c r="E176" s="44">
        <f t="shared" ca="1" si="30"/>
        <v>0</v>
      </c>
      <c r="F176" s="45" t="str">
        <f ca="1">IFERROR(E176/E174,"")</f>
        <v/>
      </c>
      <c r="G176" s="57">
        <f ca="1">SUMIFS(Tabla7[Monto],Tabla7[Moneda],$N$5,Tabla7[Mes],G$12,Tabla7[Cuenta asociada],$D176)</f>
        <v>0</v>
      </c>
      <c r="H176" s="57">
        <f ca="1">SUMIFS(Tabla7[Monto],Tabla7[Moneda],$N$5,Tabla7[Mes],H$12,Tabla7[Cuenta asociada],$D176)</f>
        <v>0</v>
      </c>
      <c r="I176" s="57">
        <f ca="1">SUMIFS(Tabla7[Monto],Tabla7[Moneda],$N$5,Tabla7[Mes],I$12,Tabla7[Cuenta asociada],$D176)</f>
        <v>0</v>
      </c>
      <c r="J176" s="57">
        <f ca="1">SUMIFS(Tabla7[Monto],Tabla7[Moneda],$N$5,Tabla7[Mes],J$12,Tabla7[Cuenta asociada],$D176)</f>
        <v>0</v>
      </c>
      <c r="K176" s="57">
        <f ca="1">SUMIFS(Tabla7[Monto],Tabla7[Moneda],$N$5,Tabla7[Mes],K$12,Tabla7[Cuenta asociada],$D176)</f>
        <v>0</v>
      </c>
      <c r="L176" s="57">
        <f ca="1">SUMIFS(Tabla7[Monto],Tabla7[Moneda],$N$5,Tabla7[Mes],L$12,Tabla7[Cuenta asociada],$D176)</f>
        <v>0</v>
      </c>
      <c r="M176" s="57">
        <f ca="1">SUMIFS(Tabla7[Monto],Tabla7[Moneda],$N$5,Tabla7[Mes],M$12,Tabla7[Cuenta asociada],$D176)</f>
        <v>0</v>
      </c>
      <c r="N176" s="57">
        <f ca="1">SUMIFS(Tabla7[Monto],Tabla7[Moneda],$N$5,Tabla7[Mes],N$12,Tabla7[Cuenta asociada],$D176)</f>
        <v>0</v>
      </c>
      <c r="O176" s="57">
        <f ca="1">SUMIFS(Tabla7[Monto],Tabla7[Moneda],$N$5,Tabla7[Mes],O$12,Tabla7[Cuenta asociada],$D176)</f>
        <v>0</v>
      </c>
      <c r="P176" s="57">
        <f ca="1">SUMIFS(Tabla7[Monto],Tabla7[Moneda],$N$5,Tabla7[Mes],P$12,Tabla7[Cuenta asociada],$D176)</f>
        <v>0</v>
      </c>
      <c r="Q176" s="57">
        <f ca="1">SUMIFS(Tabla7[Monto],Tabla7[Moneda],$N$5,Tabla7[Mes],Q$12,Tabla7[Cuenta asociada],$D176)</f>
        <v>0</v>
      </c>
      <c r="R176" s="57">
        <f ca="1">SUMIFS(Tabla7[Monto],Tabla7[Moneda],$N$5,Tabla7[Mes],R$12,Tabla7[Cuenta asociada],$D176)</f>
        <v>0</v>
      </c>
      <c r="S176" s="40"/>
      <c r="T176" s="25"/>
      <c r="U176" s="28"/>
    </row>
    <row r="177" spans="2:21" ht="15" x14ac:dyDescent="0.2">
      <c r="B177" s="25"/>
      <c r="C177" s="21">
        <v>3</v>
      </c>
      <c r="D177" s="102" t="str">
        <f>IFERROR(INDEX(Tablas!$H$5:$H$1048576,MATCH(CONCATENATE(C174,".",$C177),Tablas!$L$5:$L$1048576,0),1),"")</f>
        <v/>
      </c>
      <c r="E177" s="44">
        <f t="shared" ca="1" si="30"/>
        <v>0</v>
      </c>
      <c r="F177" s="45" t="str">
        <f ca="1">IFERROR(E177/E174,"")</f>
        <v/>
      </c>
      <c r="G177" s="57">
        <f ca="1">SUMIFS(Tabla7[Monto],Tabla7[Moneda],$N$5,Tabla7[Mes],G$12,Tabla7[Cuenta asociada],$D177)</f>
        <v>0</v>
      </c>
      <c r="H177" s="57">
        <f ca="1">SUMIFS(Tabla7[Monto],Tabla7[Moneda],$N$5,Tabla7[Mes],H$12,Tabla7[Cuenta asociada],$D177)</f>
        <v>0</v>
      </c>
      <c r="I177" s="57">
        <f ca="1">SUMIFS(Tabla7[Monto],Tabla7[Moneda],$N$5,Tabla7[Mes],I$12,Tabla7[Cuenta asociada],$D177)</f>
        <v>0</v>
      </c>
      <c r="J177" s="57">
        <f ca="1">SUMIFS(Tabla7[Monto],Tabla7[Moneda],$N$5,Tabla7[Mes],J$12,Tabla7[Cuenta asociada],$D177)</f>
        <v>0</v>
      </c>
      <c r="K177" s="57">
        <f ca="1">SUMIFS(Tabla7[Monto],Tabla7[Moneda],$N$5,Tabla7[Mes],K$12,Tabla7[Cuenta asociada],$D177)</f>
        <v>0</v>
      </c>
      <c r="L177" s="57">
        <f ca="1">SUMIFS(Tabla7[Monto],Tabla7[Moneda],$N$5,Tabla7[Mes],L$12,Tabla7[Cuenta asociada],$D177)</f>
        <v>0</v>
      </c>
      <c r="M177" s="57">
        <f ca="1">SUMIFS(Tabla7[Monto],Tabla7[Moneda],$N$5,Tabla7[Mes],M$12,Tabla7[Cuenta asociada],$D177)</f>
        <v>0</v>
      </c>
      <c r="N177" s="57">
        <f ca="1">SUMIFS(Tabla7[Monto],Tabla7[Moneda],$N$5,Tabla7[Mes],N$12,Tabla7[Cuenta asociada],$D177)</f>
        <v>0</v>
      </c>
      <c r="O177" s="57">
        <f ca="1">SUMIFS(Tabla7[Monto],Tabla7[Moneda],$N$5,Tabla7[Mes],O$12,Tabla7[Cuenta asociada],$D177)</f>
        <v>0</v>
      </c>
      <c r="P177" s="57">
        <f ca="1">SUMIFS(Tabla7[Monto],Tabla7[Moneda],$N$5,Tabla7[Mes],P$12,Tabla7[Cuenta asociada],$D177)</f>
        <v>0</v>
      </c>
      <c r="Q177" s="57">
        <f ca="1">SUMIFS(Tabla7[Monto],Tabla7[Moneda],$N$5,Tabla7[Mes],Q$12,Tabla7[Cuenta asociada],$D177)</f>
        <v>0</v>
      </c>
      <c r="R177" s="57">
        <f ca="1">SUMIFS(Tabla7[Monto],Tabla7[Moneda],$N$5,Tabla7[Mes],R$12,Tabla7[Cuenta asociada],$D177)</f>
        <v>0</v>
      </c>
      <c r="S177" s="40"/>
      <c r="T177" s="25"/>
      <c r="U177" s="28"/>
    </row>
    <row r="178" spans="2:21" ht="15" x14ac:dyDescent="0.2">
      <c r="B178" s="25"/>
      <c r="C178" s="21">
        <v>4</v>
      </c>
      <c r="D178" s="102" t="str">
        <f>IFERROR(INDEX(Tablas!$H$5:$H$1048576,MATCH(CONCATENATE(C174,".",$C178),Tablas!$L$5:$L$1048576,0),1),"")</f>
        <v/>
      </c>
      <c r="E178" s="44">
        <f t="shared" ca="1" si="30"/>
        <v>0</v>
      </c>
      <c r="F178" s="45" t="str">
        <f ca="1">IFERROR(E178/E174,"")</f>
        <v/>
      </c>
      <c r="G178" s="57">
        <f ca="1">SUMIFS(Tabla7[Monto],Tabla7[Moneda],$N$5,Tabla7[Mes],G$12,Tabla7[Cuenta asociada],$D178)</f>
        <v>0</v>
      </c>
      <c r="H178" s="57">
        <f ca="1">SUMIFS(Tabla7[Monto],Tabla7[Moneda],$N$5,Tabla7[Mes],H$12,Tabla7[Cuenta asociada],$D178)</f>
        <v>0</v>
      </c>
      <c r="I178" s="57">
        <f ca="1">SUMIFS(Tabla7[Monto],Tabla7[Moneda],$N$5,Tabla7[Mes],I$12,Tabla7[Cuenta asociada],$D178)</f>
        <v>0</v>
      </c>
      <c r="J178" s="57">
        <f ca="1">SUMIFS(Tabla7[Monto],Tabla7[Moneda],$N$5,Tabla7[Mes],J$12,Tabla7[Cuenta asociada],$D178)</f>
        <v>0</v>
      </c>
      <c r="K178" s="57">
        <f ca="1">SUMIFS(Tabla7[Monto],Tabla7[Moneda],$N$5,Tabla7[Mes],K$12,Tabla7[Cuenta asociada],$D178)</f>
        <v>0</v>
      </c>
      <c r="L178" s="57">
        <f ca="1">SUMIFS(Tabla7[Monto],Tabla7[Moneda],$N$5,Tabla7[Mes],L$12,Tabla7[Cuenta asociada],$D178)</f>
        <v>0</v>
      </c>
      <c r="M178" s="57">
        <f ca="1">SUMIFS(Tabla7[Monto],Tabla7[Moneda],$N$5,Tabla7[Mes],M$12,Tabla7[Cuenta asociada],$D178)</f>
        <v>0</v>
      </c>
      <c r="N178" s="57">
        <f ca="1">SUMIFS(Tabla7[Monto],Tabla7[Moneda],$N$5,Tabla7[Mes],N$12,Tabla7[Cuenta asociada],$D178)</f>
        <v>0</v>
      </c>
      <c r="O178" s="57">
        <f ca="1">SUMIFS(Tabla7[Monto],Tabla7[Moneda],$N$5,Tabla7[Mes],O$12,Tabla7[Cuenta asociada],$D178)</f>
        <v>0</v>
      </c>
      <c r="P178" s="57">
        <f ca="1">SUMIFS(Tabla7[Monto],Tabla7[Moneda],$N$5,Tabla7[Mes],P$12,Tabla7[Cuenta asociada],$D178)</f>
        <v>0</v>
      </c>
      <c r="Q178" s="57">
        <f ca="1">SUMIFS(Tabla7[Monto],Tabla7[Moneda],$N$5,Tabla7[Mes],Q$12,Tabla7[Cuenta asociada],$D178)</f>
        <v>0</v>
      </c>
      <c r="R178" s="57">
        <f ca="1">SUMIFS(Tabla7[Monto],Tabla7[Moneda],$N$5,Tabla7[Mes],R$12,Tabla7[Cuenta asociada],$D178)</f>
        <v>0</v>
      </c>
      <c r="S178" s="40"/>
      <c r="T178" s="25"/>
      <c r="U178" s="28"/>
    </row>
    <row r="179" spans="2:21" ht="15" x14ac:dyDescent="0.2">
      <c r="B179" s="25"/>
      <c r="C179" s="21">
        <v>5</v>
      </c>
      <c r="D179" s="102" t="str">
        <f>IFERROR(INDEX(Tablas!$H$5:$H$1048576,MATCH(CONCATENATE(C174,".",$C179),Tablas!$L$5:$L$1048576,0),1),"")</f>
        <v/>
      </c>
      <c r="E179" s="44">
        <f t="shared" ca="1" si="30"/>
        <v>0</v>
      </c>
      <c r="F179" s="45" t="str">
        <f ca="1">IFERROR(E179/E174,"")</f>
        <v/>
      </c>
      <c r="G179" s="57">
        <f ca="1">SUMIFS(Tabla7[Monto],Tabla7[Moneda],$N$5,Tabla7[Mes],G$12,Tabla7[Cuenta asociada],$D179)</f>
        <v>0</v>
      </c>
      <c r="H179" s="57">
        <f ca="1">SUMIFS(Tabla7[Monto],Tabla7[Moneda],$N$5,Tabla7[Mes],H$12,Tabla7[Cuenta asociada],$D179)</f>
        <v>0</v>
      </c>
      <c r="I179" s="57">
        <f ca="1">SUMIFS(Tabla7[Monto],Tabla7[Moneda],$N$5,Tabla7[Mes],I$12,Tabla7[Cuenta asociada],$D179)</f>
        <v>0</v>
      </c>
      <c r="J179" s="57">
        <f ca="1">SUMIFS(Tabla7[Monto],Tabla7[Moneda],$N$5,Tabla7[Mes],J$12,Tabla7[Cuenta asociada],$D179)</f>
        <v>0</v>
      </c>
      <c r="K179" s="57">
        <f ca="1">SUMIFS(Tabla7[Monto],Tabla7[Moneda],$N$5,Tabla7[Mes],K$12,Tabla7[Cuenta asociada],$D179)</f>
        <v>0</v>
      </c>
      <c r="L179" s="57">
        <f ca="1">SUMIFS(Tabla7[Monto],Tabla7[Moneda],$N$5,Tabla7[Mes],L$12,Tabla7[Cuenta asociada],$D179)</f>
        <v>0</v>
      </c>
      <c r="M179" s="57">
        <f ca="1">SUMIFS(Tabla7[Monto],Tabla7[Moneda],$N$5,Tabla7[Mes],M$12,Tabla7[Cuenta asociada],$D179)</f>
        <v>0</v>
      </c>
      <c r="N179" s="57">
        <f ca="1">SUMIFS(Tabla7[Monto],Tabla7[Moneda],$N$5,Tabla7[Mes],N$12,Tabla7[Cuenta asociada],$D179)</f>
        <v>0</v>
      </c>
      <c r="O179" s="57">
        <f ca="1">SUMIFS(Tabla7[Monto],Tabla7[Moneda],$N$5,Tabla7[Mes],O$12,Tabla7[Cuenta asociada],$D179)</f>
        <v>0</v>
      </c>
      <c r="P179" s="57">
        <f ca="1">SUMIFS(Tabla7[Monto],Tabla7[Moneda],$N$5,Tabla7[Mes],P$12,Tabla7[Cuenta asociada],$D179)</f>
        <v>0</v>
      </c>
      <c r="Q179" s="57">
        <f ca="1">SUMIFS(Tabla7[Monto],Tabla7[Moneda],$N$5,Tabla7[Mes],Q$12,Tabla7[Cuenta asociada],$D179)</f>
        <v>0</v>
      </c>
      <c r="R179" s="57">
        <f ca="1">SUMIFS(Tabla7[Monto],Tabla7[Moneda],$N$5,Tabla7[Mes],R$12,Tabla7[Cuenta asociada],$D179)</f>
        <v>0</v>
      </c>
      <c r="S179" s="40"/>
      <c r="T179" s="25"/>
      <c r="U179" s="28"/>
    </row>
    <row r="180" spans="2:21" ht="15" x14ac:dyDescent="0.2">
      <c r="B180" s="25"/>
      <c r="C180" s="21">
        <v>6</v>
      </c>
      <c r="D180" s="102" t="str">
        <f>IFERROR(INDEX(Tablas!$H$5:$H$1048576,MATCH(CONCATENATE(C174,".",$C180),Tablas!$L$5:$L$1048576,0),1),"")</f>
        <v/>
      </c>
      <c r="E180" s="44">
        <f t="shared" ca="1" si="30"/>
        <v>0</v>
      </c>
      <c r="F180" s="45" t="str">
        <f ca="1">IFERROR(E180/E174,"")</f>
        <v/>
      </c>
      <c r="G180" s="57">
        <f ca="1">SUMIFS(Tabla7[Monto],Tabla7[Moneda],$N$5,Tabla7[Mes],G$12,Tabla7[Cuenta asociada],$D180)</f>
        <v>0</v>
      </c>
      <c r="H180" s="57">
        <f ca="1">SUMIFS(Tabla7[Monto],Tabla7[Moneda],$N$5,Tabla7[Mes],H$12,Tabla7[Cuenta asociada],$D180)</f>
        <v>0</v>
      </c>
      <c r="I180" s="57">
        <f ca="1">SUMIFS(Tabla7[Monto],Tabla7[Moneda],$N$5,Tabla7[Mes],I$12,Tabla7[Cuenta asociada],$D180)</f>
        <v>0</v>
      </c>
      <c r="J180" s="57">
        <f ca="1">SUMIFS(Tabla7[Monto],Tabla7[Moneda],$N$5,Tabla7[Mes],J$12,Tabla7[Cuenta asociada],$D180)</f>
        <v>0</v>
      </c>
      <c r="K180" s="57">
        <f ca="1">SUMIFS(Tabla7[Monto],Tabla7[Moneda],$N$5,Tabla7[Mes],K$12,Tabla7[Cuenta asociada],$D180)</f>
        <v>0</v>
      </c>
      <c r="L180" s="57">
        <f ca="1">SUMIFS(Tabla7[Monto],Tabla7[Moneda],$N$5,Tabla7[Mes],L$12,Tabla7[Cuenta asociada],$D180)</f>
        <v>0</v>
      </c>
      <c r="M180" s="57">
        <f ca="1">SUMIFS(Tabla7[Monto],Tabla7[Moneda],$N$5,Tabla7[Mes],M$12,Tabla7[Cuenta asociada],$D180)</f>
        <v>0</v>
      </c>
      <c r="N180" s="57">
        <f ca="1">SUMIFS(Tabla7[Monto],Tabla7[Moneda],$N$5,Tabla7[Mes],N$12,Tabla7[Cuenta asociada],$D180)</f>
        <v>0</v>
      </c>
      <c r="O180" s="57">
        <f ca="1">SUMIFS(Tabla7[Monto],Tabla7[Moneda],$N$5,Tabla7[Mes],O$12,Tabla7[Cuenta asociada],$D180)</f>
        <v>0</v>
      </c>
      <c r="P180" s="57">
        <f ca="1">SUMIFS(Tabla7[Monto],Tabla7[Moneda],$N$5,Tabla7[Mes],P$12,Tabla7[Cuenta asociada],$D180)</f>
        <v>0</v>
      </c>
      <c r="Q180" s="57">
        <f ca="1">SUMIFS(Tabla7[Monto],Tabla7[Moneda],$N$5,Tabla7[Mes],Q$12,Tabla7[Cuenta asociada],$D180)</f>
        <v>0</v>
      </c>
      <c r="R180" s="57">
        <f ca="1">SUMIFS(Tabla7[Monto],Tabla7[Moneda],$N$5,Tabla7[Mes],R$12,Tabla7[Cuenta asociada],$D180)</f>
        <v>0</v>
      </c>
      <c r="S180" s="40"/>
      <c r="T180" s="25"/>
      <c r="U180" s="28"/>
    </row>
    <row r="181" spans="2:21" ht="15" x14ac:dyDescent="0.2">
      <c r="B181" s="25"/>
      <c r="C181" s="21">
        <v>7</v>
      </c>
      <c r="D181" s="102" t="str">
        <f>IFERROR(INDEX(Tablas!$H$5:$H$1048576,MATCH(CONCATENATE(C174,".",$C181),Tablas!$L$5:$L$1048576,0),1),"")</f>
        <v/>
      </c>
      <c r="E181" s="44">
        <f t="shared" ca="1" si="30"/>
        <v>0</v>
      </c>
      <c r="F181" s="45" t="str">
        <f ca="1">IFERROR(E181/E174,"")</f>
        <v/>
      </c>
      <c r="G181" s="57">
        <f ca="1">SUMIFS(Tabla7[Monto],Tabla7[Moneda],$N$5,Tabla7[Mes],G$12,Tabla7[Cuenta asociada],$D181)</f>
        <v>0</v>
      </c>
      <c r="H181" s="57">
        <f ca="1">SUMIFS(Tabla7[Monto],Tabla7[Moneda],$N$5,Tabla7[Mes],H$12,Tabla7[Cuenta asociada],$D181)</f>
        <v>0</v>
      </c>
      <c r="I181" s="57">
        <f ca="1">SUMIFS(Tabla7[Monto],Tabla7[Moneda],$N$5,Tabla7[Mes],I$12,Tabla7[Cuenta asociada],$D181)</f>
        <v>0</v>
      </c>
      <c r="J181" s="57">
        <f ca="1">SUMIFS(Tabla7[Monto],Tabla7[Moneda],$N$5,Tabla7[Mes],J$12,Tabla7[Cuenta asociada],$D181)</f>
        <v>0</v>
      </c>
      <c r="K181" s="57">
        <f ca="1">SUMIFS(Tabla7[Monto],Tabla7[Moneda],$N$5,Tabla7[Mes],K$12,Tabla7[Cuenta asociada],$D181)</f>
        <v>0</v>
      </c>
      <c r="L181" s="57">
        <f ca="1">SUMIFS(Tabla7[Monto],Tabla7[Moneda],$N$5,Tabla7[Mes],L$12,Tabla7[Cuenta asociada],$D181)</f>
        <v>0</v>
      </c>
      <c r="M181" s="57">
        <f ca="1">SUMIFS(Tabla7[Monto],Tabla7[Moneda],$N$5,Tabla7[Mes],M$12,Tabla7[Cuenta asociada],$D181)</f>
        <v>0</v>
      </c>
      <c r="N181" s="57">
        <f ca="1">SUMIFS(Tabla7[Monto],Tabla7[Moneda],$N$5,Tabla7[Mes],N$12,Tabla7[Cuenta asociada],$D181)</f>
        <v>0</v>
      </c>
      <c r="O181" s="57">
        <f ca="1">SUMIFS(Tabla7[Monto],Tabla7[Moneda],$N$5,Tabla7[Mes],O$12,Tabla7[Cuenta asociada],$D181)</f>
        <v>0</v>
      </c>
      <c r="P181" s="57">
        <f ca="1">SUMIFS(Tabla7[Monto],Tabla7[Moneda],$N$5,Tabla7[Mes],P$12,Tabla7[Cuenta asociada],$D181)</f>
        <v>0</v>
      </c>
      <c r="Q181" s="57">
        <f ca="1">SUMIFS(Tabla7[Monto],Tabla7[Moneda],$N$5,Tabla7[Mes],Q$12,Tabla7[Cuenta asociada],$D181)</f>
        <v>0</v>
      </c>
      <c r="R181" s="57">
        <f ca="1">SUMIFS(Tabla7[Monto],Tabla7[Moneda],$N$5,Tabla7[Mes],R$12,Tabla7[Cuenta asociada],$D181)</f>
        <v>0</v>
      </c>
      <c r="S181" s="40"/>
      <c r="T181" s="25"/>
      <c r="U181" s="28"/>
    </row>
    <row r="182" spans="2:21" ht="15" x14ac:dyDescent="0.2">
      <c r="B182" s="25"/>
      <c r="C182" s="21">
        <v>8</v>
      </c>
      <c r="D182" s="102" t="str">
        <f>IFERROR(INDEX(Tablas!$H$5:$H$1048576,MATCH(CONCATENATE(C174,".",$C182),Tablas!$L$5:$L$1048576,0),1),"")</f>
        <v/>
      </c>
      <c r="E182" s="44">
        <f t="shared" ca="1" si="30"/>
        <v>0</v>
      </c>
      <c r="F182" s="45" t="str">
        <f ca="1">IFERROR(E182/E174,"")</f>
        <v/>
      </c>
      <c r="G182" s="57">
        <f ca="1">SUMIFS(Tabla7[Monto],Tabla7[Moneda],$N$5,Tabla7[Mes],G$12,Tabla7[Cuenta asociada],$D182)</f>
        <v>0</v>
      </c>
      <c r="H182" s="57">
        <f ca="1">SUMIFS(Tabla7[Monto],Tabla7[Moneda],$N$5,Tabla7[Mes],H$12,Tabla7[Cuenta asociada],$D182)</f>
        <v>0</v>
      </c>
      <c r="I182" s="57">
        <f ca="1">SUMIFS(Tabla7[Monto],Tabla7[Moneda],$N$5,Tabla7[Mes],I$12,Tabla7[Cuenta asociada],$D182)</f>
        <v>0</v>
      </c>
      <c r="J182" s="57">
        <f ca="1">SUMIFS(Tabla7[Monto],Tabla7[Moneda],$N$5,Tabla7[Mes],J$12,Tabla7[Cuenta asociada],$D182)</f>
        <v>0</v>
      </c>
      <c r="K182" s="57">
        <f ca="1">SUMIFS(Tabla7[Monto],Tabla7[Moneda],$N$5,Tabla7[Mes],K$12,Tabla7[Cuenta asociada],$D182)</f>
        <v>0</v>
      </c>
      <c r="L182" s="57">
        <f ca="1">SUMIFS(Tabla7[Monto],Tabla7[Moneda],$N$5,Tabla7[Mes],L$12,Tabla7[Cuenta asociada],$D182)</f>
        <v>0</v>
      </c>
      <c r="M182" s="57">
        <f ca="1">SUMIFS(Tabla7[Monto],Tabla7[Moneda],$N$5,Tabla7[Mes],M$12,Tabla7[Cuenta asociada],$D182)</f>
        <v>0</v>
      </c>
      <c r="N182" s="57">
        <f ca="1">SUMIFS(Tabla7[Monto],Tabla7[Moneda],$N$5,Tabla7[Mes],N$12,Tabla7[Cuenta asociada],$D182)</f>
        <v>0</v>
      </c>
      <c r="O182" s="57">
        <f ca="1">SUMIFS(Tabla7[Monto],Tabla7[Moneda],$N$5,Tabla7[Mes],O$12,Tabla7[Cuenta asociada],$D182)</f>
        <v>0</v>
      </c>
      <c r="P182" s="57">
        <f ca="1">SUMIFS(Tabla7[Monto],Tabla7[Moneda],$N$5,Tabla7[Mes],P$12,Tabla7[Cuenta asociada],$D182)</f>
        <v>0</v>
      </c>
      <c r="Q182" s="57">
        <f ca="1">SUMIFS(Tabla7[Monto],Tabla7[Moneda],$N$5,Tabla7[Mes],Q$12,Tabla7[Cuenta asociada],$D182)</f>
        <v>0</v>
      </c>
      <c r="R182" s="57">
        <f ca="1">SUMIFS(Tabla7[Monto],Tabla7[Moneda],$N$5,Tabla7[Mes],R$12,Tabla7[Cuenta asociada],$D182)</f>
        <v>0</v>
      </c>
      <c r="S182" s="40"/>
      <c r="T182" s="25"/>
      <c r="U182" s="28"/>
    </row>
    <row r="183" spans="2:21" ht="15" x14ac:dyDescent="0.2">
      <c r="B183" s="25"/>
      <c r="C183" s="21">
        <v>9</v>
      </c>
      <c r="D183" s="102" t="str">
        <f>IFERROR(INDEX(Tablas!$H$5:$H$1048576,MATCH(CONCATENATE(C174,".",$C183),Tablas!$L$5:$L$1048576,0),1),"")</f>
        <v/>
      </c>
      <c r="E183" s="44">
        <f t="shared" ca="1" si="30"/>
        <v>0</v>
      </c>
      <c r="F183" s="45" t="str">
        <f ca="1">IFERROR(E183/E174,"")</f>
        <v/>
      </c>
      <c r="G183" s="57">
        <f ca="1">SUMIFS(Tabla7[Monto],Tabla7[Moneda],$N$5,Tabla7[Mes],G$12,Tabla7[Cuenta asociada],$D183)</f>
        <v>0</v>
      </c>
      <c r="H183" s="57">
        <f ca="1">SUMIFS(Tabla7[Monto],Tabla7[Moneda],$N$5,Tabla7[Mes],H$12,Tabla7[Cuenta asociada],$D183)</f>
        <v>0</v>
      </c>
      <c r="I183" s="57">
        <f ca="1">SUMIFS(Tabla7[Monto],Tabla7[Moneda],$N$5,Tabla7[Mes],I$12,Tabla7[Cuenta asociada],$D183)</f>
        <v>0</v>
      </c>
      <c r="J183" s="57">
        <f ca="1">SUMIFS(Tabla7[Monto],Tabla7[Moneda],$N$5,Tabla7[Mes],J$12,Tabla7[Cuenta asociada],$D183)</f>
        <v>0</v>
      </c>
      <c r="K183" s="57">
        <f ca="1">SUMIFS(Tabla7[Monto],Tabla7[Moneda],$N$5,Tabla7[Mes],K$12,Tabla7[Cuenta asociada],$D183)</f>
        <v>0</v>
      </c>
      <c r="L183" s="57">
        <f ca="1">SUMIFS(Tabla7[Monto],Tabla7[Moneda],$N$5,Tabla7[Mes],L$12,Tabla7[Cuenta asociada],$D183)</f>
        <v>0</v>
      </c>
      <c r="M183" s="57">
        <f ca="1">SUMIFS(Tabla7[Monto],Tabla7[Moneda],$N$5,Tabla7[Mes],M$12,Tabla7[Cuenta asociada],$D183)</f>
        <v>0</v>
      </c>
      <c r="N183" s="57">
        <f ca="1">SUMIFS(Tabla7[Monto],Tabla7[Moneda],$N$5,Tabla7[Mes],N$12,Tabla7[Cuenta asociada],$D183)</f>
        <v>0</v>
      </c>
      <c r="O183" s="57">
        <f ca="1">SUMIFS(Tabla7[Monto],Tabla7[Moneda],$N$5,Tabla7[Mes],O$12,Tabla7[Cuenta asociada],$D183)</f>
        <v>0</v>
      </c>
      <c r="P183" s="57">
        <f ca="1">SUMIFS(Tabla7[Monto],Tabla7[Moneda],$N$5,Tabla7[Mes],P$12,Tabla7[Cuenta asociada],$D183)</f>
        <v>0</v>
      </c>
      <c r="Q183" s="57">
        <f ca="1">SUMIFS(Tabla7[Monto],Tabla7[Moneda],$N$5,Tabla7[Mes],Q$12,Tabla7[Cuenta asociada],$D183)</f>
        <v>0</v>
      </c>
      <c r="R183" s="57">
        <f ca="1">SUMIFS(Tabla7[Monto],Tabla7[Moneda],$N$5,Tabla7[Mes],R$12,Tabla7[Cuenta asociada],$D183)</f>
        <v>0</v>
      </c>
      <c r="S183" s="40"/>
      <c r="T183" s="25"/>
      <c r="U183" s="28"/>
    </row>
    <row r="184" spans="2:21" ht="15" x14ac:dyDescent="0.2">
      <c r="B184" s="25"/>
      <c r="C184" s="21">
        <v>10</v>
      </c>
      <c r="D184" s="102" t="str">
        <f>IFERROR(INDEX(Tablas!$H$5:$H$1048576,MATCH(CONCATENATE(C174,".",$C184),Tablas!$L$5:$L$1048576,0),1),"")</f>
        <v/>
      </c>
      <c r="E184" s="44">
        <f t="shared" ca="1" si="30"/>
        <v>0</v>
      </c>
      <c r="F184" s="45" t="str">
        <f ca="1">IFERROR(E184/E174,"")</f>
        <v/>
      </c>
      <c r="G184" s="57">
        <f ca="1">SUMIFS(Tabla7[Monto],Tabla7[Moneda],$N$5,Tabla7[Mes],G$12,Tabla7[Cuenta asociada],$D184)</f>
        <v>0</v>
      </c>
      <c r="H184" s="57">
        <f ca="1">SUMIFS(Tabla7[Monto],Tabla7[Moneda],$N$5,Tabla7[Mes],H$12,Tabla7[Cuenta asociada],$D184)</f>
        <v>0</v>
      </c>
      <c r="I184" s="57">
        <f ca="1">SUMIFS(Tabla7[Monto],Tabla7[Moneda],$N$5,Tabla7[Mes],I$12,Tabla7[Cuenta asociada],$D184)</f>
        <v>0</v>
      </c>
      <c r="J184" s="57">
        <f ca="1">SUMIFS(Tabla7[Monto],Tabla7[Moneda],$N$5,Tabla7[Mes],J$12,Tabla7[Cuenta asociada],$D184)</f>
        <v>0</v>
      </c>
      <c r="K184" s="57">
        <f ca="1">SUMIFS(Tabla7[Monto],Tabla7[Moneda],$N$5,Tabla7[Mes],K$12,Tabla7[Cuenta asociada],$D184)</f>
        <v>0</v>
      </c>
      <c r="L184" s="57">
        <f ca="1">SUMIFS(Tabla7[Monto],Tabla7[Moneda],$N$5,Tabla7[Mes],L$12,Tabla7[Cuenta asociada],$D184)</f>
        <v>0</v>
      </c>
      <c r="M184" s="57">
        <f ca="1">SUMIFS(Tabla7[Monto],Tabla7[Moneda],$N$5,Tabla7[Mes],M$12,Tabla7[Cuenta asociada],$D184)</f>
        <v>0</v>
      </c>
      <c r="N184" s="57">
        <f ca="1">SUMIFS(Tabla7[Monto],Tabla7[Moneda],$N$5,Tabla7[Mes],N$12,Tabla7[Cuenta asociada],$D184)</f>
        <v>0</v>
      </c>
      <c r="O184" s="57">
        <f ca="1">SUMIFS(Tabla7[Monto],Tabla7[Moneda],$N$5,Tabla7[Mes],O$12,Tabla7[Cuenta asociada],$D184)</f>
        <v>0</v>
      </c>
      <c r="P184" s="57">
        <f ca="1">SUMIFS(Tabla7[Monto],Tabla7[Moneda],$N$5,Tabla7[Mes],P$12,Tabla7[Cuenta asociada],$D184)</f>
        <v>0</v>
      </c>
      <c r="Q184" s="57">
        <f ca="1">SUMIFS(Tabla7[Monto],Tabla7[Moneda],$N$5,Tabla7[Mes],Q$12,Tabla7[Cuenta asociada],$D184)</f>
        <v>0</v>
      </c>
      <c r="R184" s="57">
        <f ca="1">SUMIFS(Tabla7[Monto],Tabla7[Moneda],$N$5,Tabla7[Mes],R$12,Tabla7[Cuenta asociada],$D184)</f>
        <v>0</v>
      </c>
      <c r="S184" s="40"/>
      <c r="T184" s="25"/>
      <c r="U184" s="28"/>
    </row>
    <row r="185" spans="2:21" ht="15" x14ac:dyDescent="0.2">
      <c r="B185" s="25"/>
      <c r="C185" s="21">
        <v>11</v>
      </c>
      <c r="D185" s="102" t="str">
        <f>IFERROR(INDEX(Tablas!$H$5:$H$1048576,MATCH(CONCATENATE(C174,".",$C185),Tablas!$L$5:$L$1048576,0),1),"")</f>
        <v/>
      </c>
      <c r="E185" s="44">
        <f t="shared" ca="1" si="30"/>
        <v>0</v>
      </c>
      <c r="F185" s="45" t="str">
        <f ca="1">IFERROR(E185/E174,"")</f>
        <v/>
      </c>
      <c r="G185" s="57">
        <f ca="1">SUMIFS(Tabla7[Monto],Tabla7[Moneda],$N$5,Tabla7[Mes],G$12,Tabla7[Cuenta asociada],$D185)</f>
        <v>0</v>
      </c>
      <c r="H185" s="57">
        <f ca="1">SUMIFS(Tabla7[Monto],Tabla7[Moneda],$N$5,Tabla7[Mes],H$12,Tabla7[Cuenta asociada],$D185)</f>
        <v>0</v>
      </c>
      <c r="I185" s="57">
        <f ca="1">SUMIFS(Tabla7[Monto],Tabla7[Moneda],$N$5,Tabla7[Mes],I$12,Tabla7[Cuenta asociada],$D185)</f>
        <v>0</v>
      </c>
      <c r="J185" s="57">
        <f ca="1">SUMIFS(Tabla7[Monto],Tabla7[Moneda],$N$5,Tabla7[Mes],J$12,Tabla7[Cuenta asociada],$D185)</f>
        <v>0</v>
      </c>
      <c r="K185" s="57">
        <f ca="1">SUMIFS(Tabla7[Monto],Tabla7[Moneda],$N$5,Tabla7[Mes],K$12,Tabla7[Cuenta asociada],$D185)</f>
        <v>0</v>
      </c>
      <c r="L185" s="57">
        <f ca="1">SUMIFS(Tabla7[Monto],Tabla7[Moneda],$N$5,Tabla7[Mes],L$12,Tabla7[Cuenta asociada],$D185)</f>
        <v>0</v>
      </c>
      <c r="M185" s="57">
        <f ca="1">SUMIFS(Tabla7[Monto],Tabla7[Moneda],$N$5,Tabla7[Mes],M$12,Tabla7[Cuenta asociada],$D185)</f>
        <v>0</v>
      </c>
      <c r="N185" s="57">
        <f ca="1">SUMIFS(Tabla7[Monto],Tabla7[Moneda],$N$5,Tabla7[Mes],N$12,Tabla7[Cuenta asociada],$D185)</f>
        <v>0</v>
      </c>
      <c r="O185" s="57">
        <f ca="1">SUMIFS(Tabla7[Monto],Tabla7[Moneda],$N$5,Tabla7[Mes],O$12,Tabla7[Cuenta asociada],$D185)</f>
        <v>0</v>
      </c>
      <c r="P185" s="57">
        <f ca="1">SUMIFS(Tabla7[Monto],Tabla7[Moneda],$N$5,Tabla7[Mes],P$12,Tabla7[Cuenta asociada],$D185)</f>
        <v>0</v>
      </c>
      <c r="Q185" s="57">
        <f ca="1">SUMIFS(Tabla7[Monto],Tabla7[Moneda],$N$5,Tabla7[Mes],Q$12,Tabla7[Cuenta asociada],$D185)</f>
        <v>0</v>
      </c>
      <c r="R185" s="57">
        <f ca="1">SUMIFS(Tabla7[Monto],Tabla7[Moneda],$N$5,Tabla7[Mes],R$12,Tabla7[Cuenta asociada],$D185)</f>
        <v>0</v>
      </c>
      <c r="S185" s="40"/>
      <c r="T185" s="25"/>
      <c r="U185" s="28"/>
    </row>
    <row r="186" spans="2:21" ht="15" x14ac:dyDescent="0.2">
      <c r="B186" s="25"/>
      <c r="C186" s="21">
        <v>12</v>
      </c>
      <c r="D186" s="102" t="str">
        <f>IFERROR(INDEX(Tablas!$H$5:$H$1048576,MATCH(CONCATENATE(C174,".",$C186),Tablas!$L$5:$L$1048576,0),1),"")</f>
        <v/>
      </c>
      <c r="E186" s="44">
        <f t="shared" ca="1" si="30"/>
        <v>0</v>
      </c>
      <c r="F186" s="45" t="str">
        <f ca="1">IFERROR(E186/E174,"")</f>
        <v/>
      </c>
      <c r="G186" s="57">
        <f ca="1">SUMIFS(Tabla7[Monto],Tabla7[Moneda],$N$5,Tabla7[Mes],G$12,Tabla7[Cuenta asociada],$D186)</f>
        <v>0</v>
      </c>
      <c r="H186" s="57">
        <f ca="1">SUMIFS(Tabla7[Monto],Tabla7[Moneda],$N$5,Tabla7[Mes],H$12,Tabla7[Cuenta asociada],$D186)</f>
        <v>0</v>
      </c>
      <c r="I186" s="57">
        <f ca="1">SUMIFS(Tabla7[Monto],Tabla7[Moneda],$N$5,Tabla7[Mes],I$12,Tabla7[Cuenta asociada],$D186)</f>
        <v>0</v>
      </c>
      <c r="J186" s="57">
        <f ca="1">SUMIFS(Tabla7[Monto],Tabla7[Moneda],$N$5,Tabla7[Mes],J$12,Tabla7[Cuenta asociada],$D186)</f>
        <v>0</v>
      </c>
      <c r="K186" s="57">
        <f ca="1">SUMIFS(Tabla7[Monto],Tabla7[Moneda],$N$5,Tabla7[Mes],K$12,Tabla7[Cuenta asociada],$D186)</f>
        <v>0</v>
      </c>
      <c r="L186" s="57">
        <f ca="1">SUMIFS(Tabla7[Monto],Tabla7[Moneda],$N$5,Tabla7[Mes],L$12,Tabla7[Cuenta asociada],$D186)</f>
        <v>0</v>
      </c>
      <c r="M186" s="57">
        <f ca="1">SUMIFS(Tabla7[Monto],Tabla7[Moneda],$N$5,Tabla7[Mes],M$12,Tabla7[Cuenta asociada],$D186)</f>
        <v>0</v>
      </c>
      <c r="N186" s="57">
        <f ca="1">SUMIFS(Tabla7[Monto],Tabla7[Moneda],$N$5,Tabla7[Mes],N$12,Tabla7[Cuenta asociada],$D186)</f>
        <v>0</v>
      </c>
      <c r="O186" s="57">
        <f ca="1">SUMIFS(Tabla7[Monto],Tabla7[Moneda],$N$5,Tabla7[Mes],O$12,Tabla7[Cuenta asociada],$D186)</f>
        <v>0</v>
      </c>
      <c r="P186" s="57">
        <f ca="1">SUMIFS(Tabla7[Monto],Tabla7[Moneda],$N$5,Tabla7[Mes],P$12,Tabla7[Cuenta asociada],$D186)</f>
        <v>0</v>
      </c>
      <c r="Q186" s="57">
        <f ca="1">SUMIFS(Tabla7[Monto],Tabla7[Moneda],$N$5,Tabla7[Mes],Q$12,Tabla7[Cuenta asociada],$D186)</f>
        <v>0</v>
      </c>
      <c r="R186" s="57">
        <f ca="1">SUMIFS(Tabla7[Monto],Tabla7[Moneda],$N$5,Tabla7[Mes],R$12,Tabla7[Cuenta asociada],$D186)</f>
        <v>0</v>
      </c>
      <c r="S186" s="40"/>
      <c r="T186" s="25"/>
      <c r="U186" s="28"/>
    </row>
    <row r="187" spans="2:21" ht="15" x14ac:dyDescent="0.2">
      <c r="B187" s="25"/>
      <c r="C187" s="21">
        <v>13</v>
      </c>
      <c r="D187" s="102" t="str">
        <f>IFERROR(INDEX(Tablas!$H$5:$H$1048576,MATCH(CONCATENATE(C174,".",$C187),Tablas!$L$5:$L$1048576,0),1),"")</f>
        <v/>
      </c>
      <c r="E187" s="44">
        <f t="shared" ca="1" si="30"/>
        <v>0</v>
      </c>
      <c r="F187" s="45" t="str">
        <f ca="1">IFERROR(E187/E174,"")</f>
        <v/>
      </c>
      <c r="G187" s="57">
        <f ca="1">SUMIFS(Tabla7[Monto],Tabla7[Moneda],$N$5,Tabla7[Mes],G$12,Tabla7[Cuenta asociada],$D187)</f>
        <v>0</v>
      </c>
      <c r="H187" s="57">
        <f ca="1">SUMIFS(Tabla7[Monto],Tabla7[Moneda],$N$5,Tabla7[Mes],H$12,Tabla7[Cuenta asociada],$D187)</f>
        <v>0</v>
      </c>
      <c r="I187" s="57">
        <f ca="1">SUMIFS(Tabla7[Monto],Tabla7[Moneda],$N$5,Tabla7[Mes],I$12,Tabla7[Cuenta asociada],$D187)</f>
        <v>0</v>
      </c>
      <c r="J187" s="57">
        <f ca="1">SUMIFS(Tabla7[Monto],Tabla7[Moneda],$N$5,Tabla7[Mes],J$12,Tabla7[Cuenta asociada],$D187)</f>
        <v>0</v>
      </c>
      <c r="K187" s="57">
        <f ca="1">SUMIFS(Tabla7[Monto],Tabla7[Moneda],$N$5,Tabla7[Mes],K$12,Tabla7[Cuenta asociada],$D187)</f>
        <v>0</v>
      </c>
      <c r="L187" s="57">
        <f ca="1">SUMIFS(Tabla7[Monto],Tabla7[Moneda],$N$5,Tabla7[Mes],L$12,Tabla7[Cuenta asociada],$D187)</f>
        <v>0</v>
      </c>
      <c r="M187" s="57">
        <f ca="1">SUMIFS(Tabla7[Monto],Tabla7[Moneda],$N$5,Tabla7[Mes],M$12,Tabla7[Cuenta asociada],$D187)</f>
        <v>0</v>
      </c>
      <c r="N187" s="57">
        <f ca="1">SUMIFS(Tabla7[Monto],Tabla7[Moneda],$N$5,Tabla7[Mes],N$12,Tabla7[Cuenta asociada],$D187)</f>
        <v>0</v>
      </c>
      <c r="O187" s="57">
        <f ca="1">SUMIFS(Tabla7[Monto],Tabla7[Moneda],$N$5,Tabla7[Mes],O$12,Tabla7[Cuenta asociada],$D187)</f>
        <v>0</v>
      </c>
      <c r="P187" s="57">
        <f ca="1">SUMIFS(Tabla7[Monto],Tabla7[Moneda],$N$5,Tabla7[Mes],P$12,Tabla7[Cuenta asociada],$D187)</f>
        <v>0</v>
      </c>
      <c r="Q187" s="57">
        <f ca="1">SUMIFS(Tabla7[Monto],Tabla7[Moneda],$N$5,Tabla7[Mes],Q$12,Tabla7[Cuenta asociada],$D187)</f>
        <v>0</v>
      </c>
      <c r="R187" s="57">
        <f ca="1">SUMIFS(Tabla7[Monto],Tabla7[Moneda],$N$5,Tabla7[Mes],R$12,Tabla7[Cuenta asociada],$D187)</f>
        <v>0</v>
      </c>
      <c r="S187" s="40"/>
      <c r="T187" s="25"/>
      <c r="U187" s="28"/>
    </row>
    <row r="188" spans="2:21" ht="15" x14ac:dyDescent="0.2">
      <c r="B188" s="25"/>
      <c r="C188" s="21">
        <v>14</v>
      </c>
      <c r="D188" s="102" t="str">
        <f>IFERROR(INDEX(Tablas!$H$5:$H$1048576,MATCH(CONCATENATE(C174,".",$C188),Tablas!$L$5:$L$1048576,0),1),"")</f>
        <v/>
      </c>
      <c r="E188" s="44">
        <f t="shared" ca="1" si="30"/>
        <v>0</v>
      </c>
      <c r="F188" s="45" t="str">
        <f ca="1">IFERROR(E188/E174,"")</f>
        <v/>
      </c>
      <c r="G188" s="57">
        <f ca="1">SUMIFS(Tabla7[Monto],Tabla7[Moneda],$N$5,Tabla7[Mes],G$12,Tabla7[Cuenta asociada],$D188)</f>
        <v>0</v>
      </c>
      <c r="H188" s="57">
        <f ca="1">SUMIFS(Tabla7[Monto],Tabla7[Moneda],$N$5,Tabla7[Mes],H$12,Tabla7[Cuenta asociada],$D188)</f>
        <v>0</v>
      </c>
      <c r="I188" s="57">
        <f ca="1">SUMIFS(Tabla7[Monto],Tabla7[Moneda],$N$5,Tabla7[Mes],I$12,Tabla7[Cuenta asociada],$D188)</f>
        <v>0</v>
      </c>
      <c r="J188" s="57">
        <f ca="1">SUMIFS(Tabla7[Monto],Tabla7[Moneda],$N$5,Tabla7[Mes],J$12,Tabla7[Cuenta asociada],$D188)</f>
        <v>0</v>
      </c>
      <c r="K188" s="57">
        <f ca="1">SUMIFS(Tabla7[Monto],Tabla7[Moneda],$N$5,Tabla7[Mes],K$12,Tabla7[Cuenta asociada],$D188)</f>
        <v>0</v>
      </c>
      <c r="L188" s="57">
        <f ca="1">SUMIFS(Tabla7[Monto],Tabla7[Moneda],$N$5,Tabla7[Mes],L$12,Tabla7[Cuenta asociada],$D188)</f>
        <v>0</v>
      </c>
      <c r="M188" s="57">
        <f ca="1">SUMIFS(Tabla7[Monto],Tabla7[Moneda],$N$5,Tabla7[Mes],M$12,Tabla7[Cuenta asociada],$D188)</f>
        <v>0</v>
      </c>
      <c r="N188" s="57">
        <f ca="1">SUMIFS(Tabla7[Monto],Tabla7[Moneda],$N$5,Tabla7[Mes],N$12,Tabla7[Cuenta asociada],$D188)</f>
        <v>0</v>
      </c>
      <c r="O188" s="57">
        <f ca="1">SUMIFS(Tabla7[Monto],Tabla7[Moneda],$N$5,Tabla7[Mes],O$12,Tabla7[Cuenta asociada],$D188)</f>
        <v>0</v>
      </c>
      <c r="P188" s="57">
        <f ca="1">SUMIFS(Tabla7[Monto],Tabla7[Moneda],$N$5,Tabla7[Mes],P$12,Tabla7[Cuenta asociada],$D188)</f>
        <v>0</v>
      </c>
      <c r="Q188" s="57">
        <f ca="1">SUMIFS(Tabla7[Monto],Tabla7[Moneda],$N$5,Tabla7[Mes],Q$12,Tabla7[Cuenta asociada],$D188)</f>
        <v>0</v>
      </c>
      <c r="R188" s="57">
        <f ca="1">SUMIFS(Tabla7[Monto],Tabla7[Moneda],$N$5,Tabla7[Mes],R$12,Tabla7[Cuenta asociada],$D188)</f>
        <v>0</v>
      </c>
      <c r="S188" s="40"/>
      <c r="T188" s="25"/>
      <c r="U188" s="28"/>
    </row>
    <row r="189" spans="2:21" ht="15" x14ac:dyDescent="0.2">
      <c r="B189" s="25"/>
      <c r="C189" s="21">
        <v>15</v>
      </c>
      <c r="D189" s="102" t="str">
        <f>IFERROR(INDEX(Tablas!$H$5:$H$1048576,MATCH(CONCATENATE(C174,".",$C189),Tablas!$L$5:$L$1048576,0),1),"")</f>
        <v/>
      </c>
      <c r="E189" s="44">
        <f t="shared" ca="1" si="30"/>
        <v>0</v>
      </c>
      <c r="F189" s="45" t="str">
        <f ca="1">IFERROR(E189/E174,"")</f>
        <v/>
      </c>
      <c r="G189" s="57">
        <f ca="1">SUMIFS(Tabla7[Monto],Tabla7[Moneda],$N$5,Tabla7[Mes],G$12,Tabla7[Cuenta asociada],$D189)</f>
        <v>0</v>
      </c>
      <c r="H189" s="57">
        <f ca="1">SUMIFS(Tabla7[Monto],Tabla7[Moneda],$N$5,Tabla7[Mes],H$12,Tabla7[Cuenta asociada],$D189)</f>
        <v>0</v>
      </c>
      <c r="I189" s="57">
        <f ca="1">SUMIFS(Tabla7[Monto],Tabla7[Moneda],$N$5,Tabla7[Mes],I$12,Tabla7[Cuenta asociada],$D189)</f>
        <v>0</v>
      </c>
      <c r="J189" s="57">
        <f ca="1">SUMIFS(Tabla7[Monto],Tabla7[Moneda],$N$5,Tabla7[Mes],J$12,Tabla7[Cuenta asociada],$D189)</f>
        <v>0</v>
      </c>
      <c r="K189" s="57">
        <f ca="1">SUMIFS(Tabla7[Monto],Tabla7[Moneda],$N$5,Tabla7[Mes],K$12,Tabla7[Cuenta asociada],$D189)</f>
        <v>0</v>
      </c>
      <c r="L189" s="57">
        <f ca="1">SUMIFS(Tabla7[Monto],Tabla7[Moneda],$N$5,Tabla7[Mes],L$12,Tabla7[Cuenta asociada],$D189)</f>
        <v>0</v>
      </c>
      <c r="M189" s="57">
        <f ca="1">SUMIFS(Tabla7[Monto],Tabla7[Moneda],$N$5,Tabla7[Mes],M$12,Tabla7[Cuenta asociada],$D189)</f>
        <v>0</v>
      </c>
      <c r="N189" s="57">
        <f ca="1">SUMIFS(Tabla7[Monto],Tabla7[Moneda],$N$5,Tabla7[Mes],N$12,Tabla7[Cuenta asociada],$D189)</f>
        <v>0</v>
      </c>
      <c r="O189" s="57">
        <f ca="1">SUMIFS(Tabla7[Monto],Tabla7[Moneda],$N$5,Tabla7[Mes],O$12,Tabla7[Cuenta asociada],$D189)</f>
        <v>0</v>
      </c>
      <c r="P189" s="57">
        <f ca="1">SUMIFS(Tabla7[Monto],Tabla7[Moneda],$N$5,Tabla7[Mes],P$12,Tabla7[Cuenta asociada],$D189)</f>
        <v>0</v>
      </c>
      <c r="Q189" s="57">
        <f ca="1">SUMIFS(Tabla7[Monto],Tabla7[Moneda],$N$5,Tabla7[Mes],Q$12,Tabla7[Cuenta asociada],$D189)</f>
        <v>0</v>
      </c>
      <c r="R189" s="57">
        <f ca="1">SUMIFS(Tabla7[Monto],Tabla7[Moneda],$N$5,Tabla7[Mes],R$12,Tabla7[Cuenta asociada],$D189)</f>
        <v>0</v>
      </c>
      <c r="S189" s="40"/>
      <c r="T189" s="25"/>
      <c r="U189" s="28"/>
    </row>
    <row r="190" spans="2:21" ht="15" x14ac:dyDescent="0.2">
      <c r="B190" s="25"/>
      <c r="C190" s="21">
        <v>16</v>
      </c>
      <c r="D190" s="102" t="str">
        <f>IFERROR(INDEX(Tablas!$H$5:$H$1048576,MATCH(CONCATENATE(C174,".",$C190),Tablas!$L$5:$L$1048576,0),1),"")</f>
        <v/>
      </c>
      <c r="E190" s="44">
        <f t="shared" ca="1" si="30"/>
        <v>0</v>
      </c>
      <c r="F190" s="45" t="str">
        <f ca="1">IFERROR(E190/E174,"")</f>
        <v/>
      </c>
      <c r="G190" s="57">
        <f ca="1">SUMIFS(Tabla7[Monto],Tabla7[Moneda],$N$5,Tabla7[Mes],G$12,Tabla7[Cuenta asociada],$D190)</f>
        <v>0</v>
      </c>
      <c r="H190" s="57">
        <f ca="1">SUMIFS(Tabla7[Monto],Tabla7[Moneda],$N$5,Tabla7[Mes],H$12,Tabla7[Cuenta asociada],$D190)</f>
        <v>0</v>
      </c>
      <c r="I190" s="57">
        <f ca="1">SUMIFS(Tabla7[Monto],Tabla7[Moneda],$N$5,Tabla7[Mes],I$12,Tabla7[Cuenta asociada],$D190)</f>
        <v>0</v>
      </c>
      <c r="J190" s="57">
        <f ca="1">SUMIFS(Tabla7[Monto],Tabla7[Moneda],$N$5,Tabla7[Mes],J$12,Tabla7[Cuenta asociada],$D190)</f>
        <v>0</v>
      </c>
      <c r="K190" s="57">
        <f ca="1">SUMIFS(Tabla7[Monto],Tabla7[Moneda],$N$5,Tabla7[Mes],K$12,Tabla7[Cuenta asociada],$D190)</f>
        <v>0</v>
      </c>
      <c r="L190" s="57">
        <f ca="1">SUMIFS(Tabla7[Monto],Tabla7[Moneda],$N$5,Tabla7[Mes],L$12,Tabla7[Cuenta asociada],$D190)</f>
        <v>0</v>
      </c>
      <c r="M190" s="57">
        <f ca="1">SUMIFS(Tabla7[Monto],Tabla7[Moneda],$N$5,Tabla7[Mes],M$12,Tabla7[Cuenta asociada],$D190)</f>
        <v>0</v>
      </c>
      <c r="N190" s="57">
        <f ca="1">SUMIFS(Tabla7[Monto],Tabla7[Moneda],$N$5,Tabla7[Mes],N$12,Tabla7[Cuenta asociada],$D190)</f>
        <v>0</v>
      </c>
      <c r="O190" s="57">
        <f ca="1">SUMIFS(Tabla7[Monto],Tabla7[Moneda],$N$5,Tabla7[Mes],O$12,Tabla7[Cuenta asociada],$D190)</f>
        <v>0</v>
      </c>
      <c r="P190" s="57">
        <f ca="1">SUMIFS(Tabla7[Monto],Tabla7[Moneda],$N$5,Tabla7[Mes],P$12,Tabla7[Cuenta asociada],$D190)</f>
        <v>0</v>
      </c>
      <c r="Q190" s="57">
        <f ca="1">SUMIFS(Tabla7[Monto],Tabla7[Moneda],$N$5,Tabla7[Mes],Q$12,Tabla7[Cuenta asociada],$D190)</f>
        <v>0</v>
      </c>
      <c r="R190" s="57">
        <f ca="1">SUMIFS(Tabla7[Monto],Tabla7[Moneda],$N$5,Tabla7[Mes],R$12,Tabla7[Cuenta asociada],$D190)</f>
        <v>0</v>
      </c>
      <c r="S190" s="40"/>
      <c r="T190" s="25"/>
      <c r="U190" s="28"/>
    </row>
    <row r="191" spans="2:21" ht="15" x14ac:dyDescent="0.2">
      <c r="B191" s="25"/>
      <c r="C191" s="21">
        <v>17</v>
      </c>
      <c r="D191" s="102" t="str">
        <f>IFERROR(INDEX(Tablas!$H$5:$H$1048576,MATCH(CONCATENATE(C174,".",$C191),Tablas!$L$5:$L$1048576,0),1),"")</f>
        <v/>
      </c>
      <c r="E191" s="44">
        <f t="shared" ca="1" si="30"/>
        <v>0</v>
      </c>
      <c r="F191" s="45" t="str">
        <f ca="1">IFERROR(E191/E174,"")</f>
        <v/>
      </c>
      <c r="G191" s="57">
        <f ca="1">SUMIFS(Tabla7[Monto],Tabla7[Moneda],$N$5,Tabla7[Mes],G$12,Tabla7[Cuenta asociada],$D191)</f>
        <v>0</v>
      </c>
      <c r="H191" s="57">
        <f ca="1">SUMIFS(Tabla7[Monto],Tabla7[Moneda],$N$5,Tabla7[Mes],H$12,Tabla7[Cuenta asociada],$D191)</f>
        <v>0</v>
      </c>
      <c r="I191" s="57">
        <f ca="1">SUMIFS(Tabla7[Monto],Tabla7[Moneda],$N$5,Tabla7[Mes],I$12,Tabla7[Cuenta asociada],$D191)</f>
        <v>0</v>
      </c>
      <c r="J191" s="57">
        <f ca="1">SUMIFS(Tabla7[Monto],Tabla7[Moneda],$N$5,Tabla7[Mes],J$12,Tabla7[Cuenta asociada],$D191)</f>
        <v>0</v>
      </c>
      <c r="K191" s="57">
        <f ca="1">SUMIFS(Tabla7[Monto],Tabla7[Moneda],$N$5,Tabla7[Mes],K$12,Tabla7[Cuenta asociada],$D191)</f>
        <v>0</v>
      </c>
      <c r="L191" s="57">
        <f ca="1">SUMIFS(Tabla7[Monto],Tabla7[Moneda],$N$5,Tabla7[Mes],L$12,Tabla7[Cuenta asociada],$D191)</f>
        <v>0</v>
      </c>
      <c r="M191" s="57">
        <f ca="1">SUMIFS(Tabla7[Monto],Tabla7[Moneda],$N$5,Tabla7[Mes],M$12,Tabla7[Cuenta asociada],$D191)</f>
        <v>0</v>
      </c>
      <c r="N191" s="57">
        <f ca="1">SUMIFS(Tabla7[Monto],Tabla7[Moneda],$N$5,Tabla7[Mes],N$12,Tabla7[Cuenta asociada],$D191)</f>
        <v>0</v>
      </c>
      <c r="O191" s="57">
        <f ca="1">SUMIFS(Tabla7[Monto],Tabla7[Moneda],$N$5,Tabla7[Mes],O$12,Tabla7[Cuenta asociada],$D191)</f>
        <v>0</v>
      </c>
      <c r="P191" s="57">
        <f ca="1">SUMIFS(Tabla7[Monto],Tabla7[Moneda],$N$5,Tabla7[Mes],P$12,Tabla7[Cuenta asociada],$D191)</f>
        <v>0</v>
      </c>
      <c r="Q191" s="57">
        <f ca="1">SUMIFS(Tabla7[Monto],Tabla7[Moneda],$N$5,Tabla7[Mes],Q$12,Tabla7[Cuenta asociada],$D191)</f>
        <v>0</v>
      </c>
      <c r="R191" s="57">
        <f ca="1">SUMIFS(Tabla7[Monto],Tabla7[Moneda],$N$5,Tabla7[Mes],R$12,Tabla7[Cuenta asociada],$D191)</f>
        <v>0</v>
      </c>
      <c r="S191" s="40"/>
      <c r="T191" s="25"/>
      <c r="U191" s="28"/>
    </row>
    <row r="192" spans="2:21" ht="15" x14ac:dyDescent="0.2">
      <c r="B192" s="25"/>
      <c r="C192" s="21">
        <v>18</v>
      </c>
      <c r="D192" s="102" t="str">
        <f>IFERROR(INDEX(Tablas!$H$5:$H$1048576,MATCH(CONCATENATE(C174,".",$C192),Tablas!$L$5:$L$1048576,0),1),"")</f>
        <v/>
      </c>
      <c r="E192" s="44">
        <f t="shared" ca="1" si="30"/>
        <v>0</v>
      </c>
      <c r="F192" s="45" t="str">
        <f ca="1">IFERROR(E192/E174,"")</f>
        <v/>
      </c>
      <c r="G192" s="57">
        <f ca="1">SUMIFS(Tabla7[Monto],Tabla7[Moneda],$N$5,Tabla7[Mes],G$12,Tabla7[Cuenta asociada],$D192)</f>
        <v>0</v>
      </c>
      <c r="H192" s="57">
        <f ca="1">SUMIFS(Tabla7[Monto],Tabla7[Moneda],$N$5,Tabla7[Mes],H$12,Tabla7[Cuenta asociada],$D192)</f>
        <v>0</v>
      </c>
      <c r="I192" s="57">
        <f ca="1">SUMIFS(Tabla7[Monto],Tabla7[Moneda],$N$5,Tabla7[Mes],I$12,Tabla7[Cuenta asociada],$D192)</f>
        <v>0</v>
      </c>
      <c r="J192" s="57">
        <f ca="1">SUMIFS(Tabla7[Monto],Tabla7[Moneda],$N$5,Tabla7[Mes],J$12,Tabla7[Cuenta asociada],$D192)</f>
        <v>0</v>
      </c>
      <c r="K192" s="57">
        <f ca="1">SUMIFS(Tabla7[Monto],Tabla7[Moneda],$N$5,Tabla7[Mes],K$12,Tabla7[Cuenta asociada],$D192)</f>
        <v>0</v>
      </c>
      <c r="L192" s="57">
        <f ca="1">SUMIFS(Tabla7[Monto],Tabla7[Moneda],$N$5,Tabla7[Mes],L$12,Tabla7[Cuenta asociada],$D192)</f>
        <v>0</v>
      </c>
      <c r="M192" s="57">
        <f ca="1">SUMIFS(Tabla7[Monto],Tabla7[Moneda],$N$5,Tabla7[Mes],M$12,Tabla7[Cuenta asociada],$D192)</f>
        <v>0</v>
      </c>
      <c r="N192" s="57">
        <f ca="1">SUMIFS(Tabla7[Monto],Tabla7[Moneda],$N$5,Tabla7[Mes],N$12,Tabla7[Cuenta asociada],$D192)</f>
        <v>0</v>
      </c>
      <c r="O192" s="57">
        <f ca="1">SUMIFS(Tabla7[Monto],Tabla7[Moneda],$N$5,Tabla7[Mes],O$12,Tabla7[Cuenta asociada],$D192)</f>
        <v>0</v>
      </c>
      <c r="P192" s="57">
        <f ca="1">SUMIFS(Tabla7[Monto],Tabla7[Moneda],$N$5,Tabla7[Mes],P$12,Tabla7[Cuenta asociada],$D192)</f>
        <v>0</v>
      </c>
      <c r="Q192" s="57">
        <f ca="1">SUMIFS(Tabla7[Monto],Tabla7[Moneda],$N$5,Tabla7[Mes],Q$12,Tabla7[Cuenta asociada],$D192)</f>
        <v>0</v>
      </c>
      <c r="R192" s="57">
        <f ca="1">SUMIFS(Tabla7[Monto],Tabla7[Moneda],$N$5,Tabla7[Mes],R$12,Tabla7[Cuenta asociada],$D192)</f>
        <v>0</v>
      </c>
      <c r="S192" s="40"/>
      <c r="T192" s="25"/>
      <c r="U192" s="28"/>
    </row>
    <row r="193" spans="2:21" ht="15" x14ac:dyDescent="0.2">
      <c r="B193" s="25"/>
      <c r="C193" s="21">
        <v>19</v>
      </c>
      <c r="D193" s="102" t="str">
        <f>IFERROR(INDEX(Tablas!$H$5:$H$1048576,MATCH(CONCATENATE(C174,".",$C193),Tablas!$L$5:$L$1048576,0),1),"")</f>
        <v/>
      </c>
      <c r="E193" s="44">
        <f t="shared" ca="1" si="30"/>
        <v>0</v>
      </c>
      <c r="F193" s="45" t="str">
        <f ca="1">IFERROR(E193/E174,"")</f>
        <v/>
      </c>
      <c r="G193" s="57">
        <f ca="1">SUMIFS(Tabla7[Monto],Tabla7[Moneda],$N$5,Tabla7[Mes],G$12,Tabla7[Cuenta asociada],$D193)</f>
        <v>0</v>
      </c>
      <c r="H193" s="57">
        <f ca="1">SUMIFS(Tabla7[Monto],Tabla7[Moneda],$N$5,Tabla7[Mes],H$12,Tabla7[Cuenta asociada],$D193)</f>
        <v>0</v>
      </c>
      <c r="I193" s="57">
        <f ca="1">SUMIFS(Tabla7[Monto],Tabla7[Moneda],$N$5,Tabla7[Mes],I$12,Tabla7[Cuenta asociada],$D193)</f>
        <v>0</v>
      </c>
      <c r="J193" s="57">
        <f ca="1">SUMIFS(Tabla7[Monto],Tabla7[Moneda],$N$5,Tabla7[Mes],J$12,Tabla7[Cuenta asociada],$D193)</f>
        <v>0</v>
      </c>
      <c r="K193" s="57">
        <f ca="1">SUMIFS(Tabla7[Monto],Tabla7[Moneda],$N$5,Tabla7[Mes],K$12,Tabla7[Cuenta asociada],$D193)</f>
        <v>0</v>
      </c>
      <c r="L193" s="57">
        <f ca="1">SUMIFS(Tabla7[Monto],Tabla7[Moneda],$N$5,Tabla7[Mes],L$12,Tabla7[Cuenta asociada],$D193)</f>
        <v>0</v>
      </c>
      <c r="M193" s="57">
        <f ca="1">SUMIFS(Tabla7[Monto],Tabla7[Moneda],$N$5,Tabla7[Mes],M$12,Tabla7[Cuenta asociada],$D193)</f>
        <v>0</v>
      </c>
      <c r="N193" s="57">
        <f ca="1">SUMIFS(Tabla7[Monto],Tabla7[Moneda],$N$5,Tabla7[Mes],N$12,Tabla7[Cuenta asociada],$D193)</f>
        <v>0</v>
      </c>
      <c r="O193" s="57">
        <f ca="1">SUMIFS(Tabla7[Monto],Tabla7[Moneda],$N$5,Tabla7[Mes],O$12,Tabla7[Cuenta asociada],$D193)</f>
        <v>0</v>
      </c>
      <c r="P193" s="57">
        <f ca="1">SUMIFS(Tabla7[Monto],Tabla7[Moneda],$N$5,Tabla7[Mes],P$12,Tabla7[Cuenta asociada],$D193)</f>
        <v>0</v>
      </c>
      <c r="Q193" s="57">
        <f ca="1">SUMIFS(Tabla7[Monto],Tabla7[Moneda],$N$5,Tabla7[Mes],Q$12,Tabla7[Cuenta asociada],$D193)</f>
        <v>0</v>
      </c>
      <c r="R193" s="57">
        <f ca="1">SUMIFS(Tabla7[Monto],Tabla7[Moneda],$N$5,Tabla7[Mes],R$12,Tabla7[Cuenta asociada],$D193)</f>
        <v>0</v>
      </c>
      <c r="S193" s="40"/>
      <c r="T193" s="25"/>
      <c r="U193" s="28"/>
    </row>
    <row r="194" spans="2:21" ht="15" x14ac:dyDescent="0.2">
      <c r="B194" s="25"/>
      <c r="C194" s="21">
        <v>20</v>
      </c>
      <c r="D194" s="102" t="str">
        <f>IFERROR(INDEX(Tablas!$H$5:$H$1048576,MATCH(CONCATENATE(C174,".",$C194),Tablas!$L$5:$L$1048576,0),1),"")</f>
        <v/>
      </c>
      <c r="E194" s="44">
        <f t="shared" ca="1" si="30"/>
        <v>0</v>
      </c>
      <c r="F194" s="45" t="str">
        <f ca="1">IFERROR(E194/E174,"")</f>
        <v/>
      </c>
      <c r="G194" s="57">
        <f ca="1">SUMIFS(Tabla7[Monto],Tabla7[Moneda],$N$5,Tabla7[Mes],G$12,Tabla7[Cuenta asociada],$D194)</f>
        <v>0</v>
      </c>
      <c r="H194" s="57">
        <f ca="1">SUMIFS(Tabla7[Monto],Tabla7[Moneda],$N$5,Tabla7[Mes],H$12,Tabla7[Cuenta asociada],$D194)</f>
        <v>0</v>
      </c>
      <c r="I194" s="57">
        <f ca="1">SUMIFS(Tabla7[Monto],Tabla7[Moneda],$N$5,Tabla7[Mes],I$12,Tabla7[Cuenta asociada],$D194)</f>
        <v>0</v>
      </c>
      <c r="J194" s="57">
        <f ca="1">SUMIFS(Tabla7[Monto],Tabla7[Moneda],$N$5,Tabla7[Mes],J$12,Tabla7[Cuenta asociada],$D194)</f>
        <v>0</v>
      </c>
      <c r="K194" s="57">
        <f ca="1">SUMIFS(Tabla7[Monto],Tabla7[Moneda],$N$5,Tabla7[Mes],K$12,Tabla7[Cuenta asociada],$D194)</f>
        <v>0</v>
      </c>
      <c r="L194" s="57">
        <f ca="1">SUMIFS(Tabla7[Monto],Tabla7[Moneda],$N$5,Tabla7[Mes],L$12,Tabla7[Cuenta asociada],$D194)</f>
        <v>0</v>
      </c>
      <c r="M194" s="57">
        <f ca="1">SUMIFS(Tabla7[Monto],Tabla7[Moneda],$N$5,Tabla7[Mes],M$12,Tabla7[Cuenta asociada],$D194)</f>
        <v>0</v>
      </c>
      <c r="N194" s="57">
        <f ca="1">SUMIFS(Tabla7[Monto],Tabla7[Moneda],$N$5,Tabla7[Mes],N$12,Tabla7[Cuenta asociada],$D194)</f>
        <v>0</v>
      </c>
      <c r="O194" s="57">
        <f ca="1">SUMIFS(Tabla7[Monto],Tabla7[Moneda],$N$5,Tabla7[Mes],O$12,Tabla7[Cuenta asociada],$D194)</f>
        <v>0</v>
      </c>
      <c r="P194" s="57">
        <f ca="1">SUMIFS(Tabla7[Monto],Tabla7[Moneda],$N$5,Tabla7[Mes],P$12,Tabla7[Cuenta asociada],$D194)</f>
        <v>0</v>
      </c>
      <c r="Q194" s="57">
        <f ca="1">SUMIFS(Tabla7[Monto],Tabla7[Moneda],$N$5,Tabla7[Mes],Q$12,Tabla7[Cuenta asociada],$D194)</f>
        <v>0</v>
      </c>
      <c r="R194" s="57">
        <f ca="1">SUMIFS(Tabla7[Monto],Tabla7[Moneda],$N$5,Tabla7[Mes],R$12,Tabla7[Cuenta asociada],$D194)</f>
        <v>0</v>
      </c>
      <c r="S194" s="40"/>
      <c r="T194" s="25"/>
      <c r="U194" s="28"/>
    </row>
    <row r="195" spans="2:21" ht="15" x14ac:dyDescent="0.2">
      <c r="B195" s="25"/>
      <c r="C195" s="21">
        <v>21</v>
      </c>
      <c r="D195" s="102" t="str">
        <f>IFERROR(INDEX(Tablas!$H$5:$H$1048576,MATCH(CONCATENATE(C174,".",$C195),Tablas!$L$5:$L$1048576,0),1),"")</f>
        <v/>
      </c>
      <c r="E195" s="44">
        <f t="shared" ca="1" si="30"/>
        <v>0</v>
      </c>
      <c r="F195" s="45" t="str">
        <f ca="1">IFERROR(E195/E174,"")</f>
        <v/>
      </c>
      <c r="G195" s="57">
        <f ca="1">SUMIFS(Tabla7[Monto],Tabla7[Moneda],$N$5,Tabla7[Mes],G$12,Tabla7[Cuenta asociada],$D195)</f>
        <v>0</v>
      </c>
      <c r="H195" s="57">
        <f ca="1">SUMIFS(Tabla7[Monto],Tabla7[Moneda],$N$5,Tabla7[Mes],H$12,Tabla7[Cuenta asociada],$D195)</f>
        <v>0</v>
      </c>
      <c r="I195" s="57">
        <f ca="1">SUMIFS(Tabla7[Monto],Tabla7[Moneda],$N$5,Tabla7[Mes],I$12,Tabla7[Cuenta asociada],$D195)</f>
        <v>0</v>
      </c>
      <c r="J195" s="57">
        <f ca="1">SUMIFS(Tabla7[Monto],Tabla7[Moneda],$N$5,Tabla7[Mes],J$12,Tabla7[Cuenta asociada],$D195)</f>
        <v>0</v>
      </c>
      <c r="K195" s="57">
        <f ca="1">SUMIFS(Tabla7[Monto],Tabla7[Moneda],$N$5,Tabla7[Mes],K$12,Tabla7[Cuenta asociada],$D195)</f>
        <v>0</v>
      </c>
      <c r="L195" s="57">
        <f ca="1">SUMIFS(Tabla7[Monto],Tabla7[Moneda],$N$5,Tabla7[Mes],L$12,Tabla7[Cuenta asociada],$D195)</f>
        <v>0</v>
      </c>
      <c r="M195" s="57">
        <f ca="1">SUMIFS(Tabla7[Monto],Tabla7[Moneda],$N$5,Tabla7[Mes],M$12,Tabla7[Cuenta asociada],$D195)</f>
        <v>0</v>
      </c>
      <c r="N195" s="57">
        <f ca="1">SUMIFS(Tabla7[Monto],Tabla7[Moneda],$N$5,Tabla7[Mes],N$12,Tabla7[Cuenta asociada],$D195)</f>
        <v>0</v>
      </c>
      <c r="O195" s="57">
        <f ca="1">SUMIFS(Tabla7[Monto],Tabla7[Moneda],$N$5,Tabla7[Mes],O$12,Tabla7[Cuenta asociada],$D195)</f>
        <v>0</v>
      </c>
      <c r="P195" s="57">
        <f ca="1">SUMIFS(Tabla7[Monto],Tabla7[Moneda],$N$5,Tabla7[Mes],P$12,Tabla7[Cuenta asociada],$D195)</f>
        <v>0</v>
      </c>
      <c r="Q195" s="57">
        <f ca="1">SUMIFS(Tabla7[Monto],Tabla7[Moneda],$N$5,Tabla7[Mes],Q$12,Tabla7[Cuenta asociada],$D195)</f>
        <v>0</v>
      </c>
      <c r="R195" s="57">
        <f ca="1">SUMIFS(Tabla7[Monto],Tabla7[Moneda],$N$5,Tabla7[Mes],R$12,Tabla7[Cuenta asociada],$D195)</f>
        <v>0</v>
      </c>
      <c r="S195" s="40"/>
      <c r="T195" s="25"/>
      <c r="U195" s="28"/>
    </row>
    <row r="196" spans="2:21" ht="15" x14ac:dyDescent="0.2">
      <c r="B196" s="25"/>
      <c r="C196" s="21">
        <v>22</v>
      </c>
      <c r="D196" s="102" t="str">
        <f>IFERROR(INDEX(Tablas!$H$5:$H$1048576,MATCH(CONCATENATE(C174,".",$C196),Tablas!$L$5:$L$1048576,0),1),"")</f>
        <v/>
      </c>
      <c r="E196" s="44">
        <f t="shared" ca="1" si="30"/>
        <v>0</v>
      </c>
      <c r="F196" s="45" t="str">
        <f ca="1">IFERROR(E196/E174,"")</f>
        <v/>
      </c>
      <c r="G196" s="57">
        <f ca="1">SUMIFS(Tabla7[Monto],Tabla7[Moneda],$N$5,Tabla7[Mes],G$12,Tabla7[Cuenta asociada],$D196)</f>
        <v>0</v>
      </c>
      <c r="H196" s="57">
        <f ca="1">SUMIFS(Tabla7[Monto],Tabla7[Moneda],$N$5,Tabla7[Mes],H$12,Tabla7[Cuenta asociada],$D196)</f>
        <v>0</v>
      </c>
      <c r="I196" s="57">
        <f ca="1">SUMIFS(Tabla7[Monto],Tabla7[Moneda],$N$5,Tabla7[Mes],I$12,Tabla7[Cuenta asociada],$D196)</f>
        <v>0</v>
      </c>
      <c r="J196" s="57">
        <f ca="1">SUMIFS(Tabla7[Monto],Tabla7[Moneda],$N$5,Tabla7[Mes],J$12,Tabla7[Cuenta asociada],$D196)</f>
        <v>0</v>
      </c>
      <c r="K196" s="57">
        <f ca="1">SUMIFS(Tabla7[Monto],Tabla7[Moneda],$N$5,Tabla7[Mes],K$12,Tabla7[Cuenta asociada],$D196)</f>
        <v>0</v>
      </c>
      <c r="L196" s="57">
        <f ca="1">SUMIFS(Tabla7[Monto],Tabla7[Moneda],$N$5,Tabla7[Mes],L$12,Tabla7[Cuenta asociada],$D196)</f>
        <v>0</v>
      </c>
      <c r="M196" s="57">
        <f ca="1">SUMIFS(Tabla7[Monto],Tabla7[Moneda],$N$5,Tabla7[Mes],M$12,Tabla7[Cuenta asociada],$D196)</f>
        <v>0</v>
      </c>
      <c r="N196" s="57">
        <f ca="1">SUMIFS(Tabla7[Monto],Tabla7[Moneda],$N$5,Tabla7[Mes],N$12,Tabla7[Cuenta asociada],$D196)</f>
        <v>0</v>
      </c>
      <c r="O196" s="57">
        <f ca="1">SUMIFS(Tabla7[Monto],Tabla7[Moneda],$N$5,Tabla7[Mes],O$12,Tabla7[Cuenta asociada],$D196)</f>
        <v>0</v>
      </c>
      <c r="P196" s="57">
        <f ca="1">SUMIFS(Tabla7[Monto],Tabla7[Moneda],$N$5,Tabla7[Mes],P$12,Tabla7[Cuenta asociada],$D196)</f>
        <v>0</v>
      </c>
      <c r="Q196" s="57">
        <f ca="1">SUMIFS(Tabla7[Monto],Tabla7[Moneda],$N$5,Tabla7[Mes],Q$12,Tabla7[Cuenta asociada],$D196)</f>
        <v>0</v>
      </c>
      <c r="R196" s="57">
        <f ca="1">SUMIFS(Tabla7[Monto],Tabla7[Moneda],$N$5,Tabla7[Mes],R$12,Tabla7[Cuenta asociada],$D196)</f>
        <v>0</v>
      </c>
      <c r="S196" s="40"/>
      <c r="T196" s="25"/>
      <c r="U196" s="28"/>
    </row>
    <row r="197" spans="2:21" ht="15" x14ac:dyDescent="0.2">
      <c r="B197" s="25"/>
      <c r="C197" s="21">
        <v>23</v>
      </c>
      <c r="D197" s="102" t="str">
        <f>IFERROR(INDEX(Tablas!$H$5:$H$1048576,MATCH(CONCATENATE(C174,".",$C197),Tablas!$L$5:$L$1048576,0),1),"")</f>
        <v/>
      </c>
      <c r="E197" s="44">
        <f t="shared" ca="1" si="30"/>
        <v>0</v>
      </c>
      <c r="F197" s="45" t="str">
        <f ca="1">IFERROR(E197/E174,"")</f>
        <v/>
      </c>
      <c r="G197" s="57">
        <f ca="1">SUMIFS(Tabla7[Monto],Tabla7[Moneda],$N$5,Tabla7[Mes],G$12,Tabla7[Cuenta asociada],$D197)</f>
        <v>0</v>
      </c>
      <c r="H197" s="57">
        <f ca="1">SUMIFS(Tabla7[Monto],Tabla7[Moneda],$N$5,Tabla7[Mes],H$12,Tabla7[Cuenta asociada],$D197)</f>
        <v>0</v>
      </c>
      <c r="I197" s="57">
        <f ca="1">SUMIFS(Tabla7[Monto],Tabla7[Moneda],$N$5,Tabla7[Mes],I$12,Tabla7[Cuenta asociada],$D197)</f>
        <v>0</v>
      </c>
      <c r="J197" s="57">
        <f ca="1">SUMIFS(Tabla7[Monto],Tabla7[Moneda],$N$5,Tabla7[Mes],J$12,Tabla7[Cuenta asociada],$D197)</f>
        <v>0</v>
      </c>
      <c r="K197" s="57">
        <f ca="1">SUMIFS(Tabla7[Monto],Tabla7[Moneda],$N$5,Tabla7[Mes],K$12,Tabla7[Cuenta asociada],$D197)</f>
        <v>0</v>
      </c>
      <c r="L197" s="57">
        <f ca="1">SUMIFS(Tabla7[Monto],Tabla7[Moneda],$N$5,Tabla7[Mes],L$12,Tabla7[Cuenta asociada],$D197)</f>
        <v>0</v>
      </c>
      <c r="M197" s="57">
        <f ca="1">SUMIFS(Tabla7[Monto],Tabla7[Moneda],$N$5,Tabla7[Mes],M$12,Tabla7[Cuenta asociada],$D197)</f>
        <v>0</v>
      </c>
      <c r="N197" s="57">
        <f ca="1">SUMIFS(Tabla7[Monto],Tabla7[Moneda],$N$5,Tabla7[Mes],N$12,Tabla7[Cuenta asociada],$D197)</f>
        <v>0</v>
      </c>
      <c r="O197" s="57">
        <f ca="1">SUMIFS(Tabla7[Monto],Tabla7[Moneda],$N$5,Tabla7[Mes],O$12,Tabla7[Cuenta asociada],$D197)</f>
        <v>0</v>
      </c>
      <c r="P197" s="57">
        <f ca="1">SUMIFS(Tabla7[Monto],Tabla7[Moneda],$N$5,Tabla7[Mes],P$12,Tabla7[Cuenta asociada],$D197)</f>
        <v>0</v>
      </c>
      <c r="Q197" s="57">
        <f ca="1">SUMIFS(Tabla7[Monto],Tabla7[Moneda],$N$5,Tabla7[Mes],Q$12,Tabla7[Cuenta asociada],$D197)</f>
        <v>0</v>
      </c>
      <c r="R197" s="57">
        <f ca="1">SUMIFS(Tabla7[Monto],Tabla7[Moneda],$N$5,Tabla7[Mes],R$12,Tabla7[Cuenta asociada],$D197)</f>
        <v>0</v>
      </c>
      <c r="S197" s="40"/>
      <c r="T197" s="25"/>
      <c r="U197" s="28"/>
    </row>
    <row r="198" spans="2:21" ht="15" x14ac:dyDescent="0.2">
      <c r="B198" s="25"/>
      <c r="C198" s="21">
        <v>24</v>
      </c>
      <c r="D198" s="102" t="str">
        <f>IFERROR(INDEX(Tablas!$H$5:$H$1048576,MATCH(CONCATENATE(C174,".",$C198),Tablas!$L$5:$L$1048576,0),1),"")</f>
        <v/>
      </c>
      <c r="E198" s="44">
        <f t="shared" ca="1" si="30"/>
        <v>0</v>
      </c>
      <c r="F198" s="45" t="str">
        <f ca="1">IFERROR(E198/E174,"")</f>
        <v/>
      </c>
      <c r="G198" s="57">
        <f ca="1">SUMIFS(Tabla7[Monto],Tabla7[Moneda],$N$5,Tabla7[Mes],G$12,Tabla7[Cuenta asociada],$D198)</f>
        <v>0</v>
      </c>
      <c r="H198" s="57">
        <f ca="1">SUMIFS(Tabla7[Monto],Tabla7[Moneda],$N$5,Tabla7[Mes],H$12,Tabla7[Cuenta asociada],$D198)</f>
        <v>0</v>
      </c>
      <c r="I198" s="57">
        <f ca="1">SUMIFS(Tabla7[Monto],Tabla7[Moneda],$N$5,Tabla7[Mes],I$12,Tabla7[Cuenta asociada],$D198)</f>
        <v>0</v>
      </c>
      <c r="J198" s="57">
        <f ca="1">SUMIFS(Tabla7[Monto],Tabla7[Moneda],$N$5,Tabla7[Mes],J$12,Tabla7[Cuenta asociada],$D198)</f>
        <v>0</v>
      </c>
      <c r="K198" s="57">
        <f ca="1">SUMIFS(Tabla7[Monto],Tabla7[Moneda],$N$5,Tabla7[Mes],K$12,Tabla7[Cuenta asociada],$D198)</f>
        <v>0</v>
      </c>
      <c r="L198" s="57">
        <f ca="1">SUMIFS(Tabla7[Monto],Tabla7[Moneda],$N$5,Tabla7[Mes],L$12,Tabla7[Cuenta asociada],$D198)</f>
        <v>0</v>
      </c>
      <c r="M198" s="57">
        <f ca="1">SUMIFS(Tabla7[Monto],Tabla7[Moneda],$N$5,Tabla7[Mes],M$12,Tabla7[Cuenta asociada],$D198)</f>
        <v>0</v>
      </c>
      <c r="N198" s="57">
        <f ca="1">SUMIFS(Tabla7[Monto],Tabla7[Moneda],$N$5,Tabla7[Mes],N$12,Tabla7[Cuenta asociada],$D198)</f>
        <v>0</v>
      </c>
      <c r="O198" s="57">
        <f ca="1">SUMIFS(Tabla7[Monto],Tabla7[Moneda],$N$5,Tabla7[Mes],O$12,Tabla7[Cuenta asociada],$D198)</f>
        <v>0</v>
      </c>
      <c r="P198" s="57">
        <f ca="1">SUMIFS(Tabla7[Monto],Tabla7[Moneda],$N$5,Tabla7[Mes],P$12,Tabla7[Cuenta asociada],$D198)</f>
        <v>0</v>
      </c>
      <c r="Q198" s="57">
        <f ca="1">SUMIFS(Tabla7[Monto],Tabla7[Moneda],$N$5,Tabla7[Mes],Q$12,Tabla7[Cuenta asociada],$D198)</f>
        <v>0</v>
      </c>
      <c r="R198" s="57">
        <f ca="1">SUMIFS(Tabla7[Monto],Tabla7[Moneda],$N$5,Tabla7[Mes],R$12,Tabla7[Cuenta asociada],$D198)</f>
        <v>0</v>
      </c>
      <c r="S198" s="40"/>
      <c r="T198" s="25"/>
      <c r="U198" s="28"/>
    </row>
    <row r="199" spans="2:21" ht="15" x14ac:dyDescent="0.2">
      <c r="B199" s="25"/>
      <c r="C199" s="21">
        <v>25</v>
      </c>
      <c r="D199" s="102" t="str">
        <f>IFERROR(INDEX(Tablas!$H$5:$H$1048576,MATCH(CONCATENATE(C174,".",$C199),Tablas!$L$5:$L$1048576,0),1),"")</f>
        <v/>
      </c>
      <c r="E199" s="44">
        <f t="shared" ca="1" si="30"/>
        <v>0</v>
      </c>
      <c r="F199" s="45" t="str">
        <f ca="1">IFERROR(E199/E174,"")</f>
        <v/>
      </c>
      <c r="G199" s="57">
        <f ca="1">SUMIFS(Tabla7[Monto],Tabla7[Moneda],$N$5,Tabla7[Mes],G$12,Tabla7[Cuenta asociada],$D199)</f>
        <v>0</v>
      </c>
      <c r="H199" s="57">
        <f ca="1">SUMIFS(Tabla7[Monto],Tabla7[Moneda],$N$5,Tabla7[Mes],H$12,Tabla7[Cuenta asociada],$D199)</f>
        <v>0</v>
      </c>
      <c r="I199" s="57">
        <f ca="1">SUMIFS(Tabla7[Monto],Tabla7[Moneda],$N$5,Tabla7[Mes],I$12,Tabla7[Cuenta asociada],$D199)</f>
        <v>0</v>
      </c>
      <c r="J199" s="57">
        <f ca="1">SUMIFS(Tabla7[Monto],Tabla7[Moneda],$N$5,Tabla7[Mes],J$12,Tabla7[Cuenta asociada],$D199)</f>
        <v>0</v>
      </c>
      <c r="K199" s="57">
        <f ca="1">SUMIFS(Tabla7[Monto],Tabla7[Moneda],$N$5,Tabla7[Mes],K$12,Tabla7[Cuenta asociada],$D199)</f>
        <v>0</v>
      </c>
      <c r="L199" s="57">
        <f ca="1">SUMIFS(Tabla7[Monto],Tabla7[Moneda],$N$5,Tabla7[Mes],L$12,Tabla7[Cuenta asociada],$D199)</f>
        <v>0</v>
      </c>
      <c r="M199" s="57">
        <f ca="1">SUMIFS(Tabla7[Monto],Tabla7[Moneda],$N$5,Tabla7[Mes],M$12,Tabla7[Cuenta asociada],$D199)</f>
        <v>0</v>
      </c>
      <c r="N199" s="57">
        <f ca="1">SUMIFS(Tabla7[Monto],Tabla7[Moneda],$N$5,Tabla7[Mes],N$12,Tabla7[Cuenta asociada],$D199)</f>
        <v>0</v>
      </c>
      <c r="O199" s="57">
        <f ca="1">SUMIFS(Tabla7[Monto],Tabla7[Moneda],$N$5,Tabla7[Mes],O$12,Tabla7[Cuenta asociada],$D199)</f>
        <v>0</v>
      </c>
      <c r="P199" s="57">
        <f ca="1">SUMIFS(Tabla7[Monto],Tabla7[Moneda],$N$5,Tabla7[Mes],P$12,Tabla7[Cuenta asociada],$D199)</f>
        <v>0</v>
      </c>
      <c r="Q199" s="57">
        <f ca="1">SUMIFS(Tabla7[Monto],Tabla7[Moneda],$N$5,Tabla7[Mes],Q$12,Tabla7[Cuenta asociada],$D199)</f>
        <v>0</v>
      </c>
      <c r="R199" s="57">
        <f ca="1">SUMIFS(Tabla7[Monto],Tabla7[Moneda],$N$5,Tabla7[Mes],R$12,Tabla7[Cuenta asociada],$D199)</f>
        <v>0</v>
      </c>
      <c r="S199" s="40"/>
      <c r="T199" s="25"/>
      <c r="U199" s="28"/>
    </row>
    <row r="200" spans="2:21" ht="15" x14ac:dyDescent="0.2">
      <c r="B200" s="25"/>
      <c r="C200" s="21">
        <v>26</v>
      </c>
      <c r="D200" s="102" t="str">
        <f>IFERROR(INDEX(Tablas!$H$5:$H$1048576,MATCH(CONCATENATE(C174,".",$C200),Tablas!$L$5:$L$1048576,0),1),"")</f>
        <v/>
      </c>
      <c r="E200" s="44">
        <f t="shared" ca="1" si="30"/>
        <v>0</v>
      </c>
      <c r="F200" s="45" t="str">
        <f ca="1">IFERROR(E200/E174,"")</f>
        <v/>
      </c>
      <c r="G200" s="57">
        <f ca="1">SUMIFS(Tabla7[Monto],Tabla7[Moneda],$N$5,Tabla7[Mes],G$12,Tabla7[Cuenta asociada],$D200)</f>
        <v>0</v>
      </c>
      <c r="H200" s="57">
        <f ca="1">SUMIFS(Tabla7[Monto],Tabla7[Moneda],$N$5,Tabla7[Mes],H$12,Tabla7[Cuenta asociada],$D200)</f>
        <v>0</v>
      </c>
      <c r="I200" s="57">
        <f ca="1">SUMIFS(Tabla7[Monto],Tabla7[Moneda],$N$5,Tabla7[Mes],I$12,Tabla7[Cuenta asociada],$D200)</f>
        <v>0</v>
      </c>
      <c r="J200" s="57">
        <f ca="1">SUMIFS(Tabla7[Monto],Tabla7[Moneda],$N$5,Tabla7[Mes],J$12,Tabla7[Cuenta asociada],$D200)</f>
        <v>0</v>
      </c>
      <c r="K200" s="57">
        <f ca="1">SUMIFS(Tabla7[Monto],Tabla7[Moneda],$N$5,Tabla7[Mes],K$12,Tabla7[Cuenta asociada],$D200)</f>
        <v>0</v>
      </c>
      <c r="L200" s="57">
        <f ca="1">SUMIFS(Tabla7[Monto],Tabla7[Moneda],$N$5,Tabla7[Mes],L$12,Tabla7[Cuenta asociada],$D200)</f>
        <v>0</v>
      </c>
      <c r="M200" s="57">
        <f ca="1">SUMIFS(Tabla7[Monto],Tabla7[Moneda],$N$5,Tabla7[Mes],M$12,Tabla7[Cuenta asociada],$D200)</f>
        <v>0</v>
      </c>
      <c r="N200" s="57">
        <f ca="1">SUMIFS(Tabla7[Monto],Tabla7[Moneda],$N$5,Tabla7[Mes],N$12,Tabla7[Cuenta asociada],$D200)</f>
        <v>0</v>
      </c>
      <c r="O200" s="57">
        <f ca="1">SUMIFS(Tabla7[Monto],Tabla7[Moneda],$N$5,Tabla7[Mes],O$12,Tabla7[Cuenta asociada],$D200)</f>
        <v>0</v>
      </c>
      <c r="P200" s="57">
        <f ca="1">SUMIFS(Tabla7[Monto],Tabla7[Moneda],$N$5,Tabla7[Mes],P$12,Tabla7[Cuenta asociada],$D200)</f>
        <v>0</v>
      </c>
      <c r="Q200" s="57">
        <f ca="1">SUMIFS(Tabla7[Monto],Tabla7[Moneda],$N$5,Tabla7[Mes],Q$12,Tabla7[Cuenta asociada],$D200)</f>
        <v>0</v>
      </c>
      <c r="R200" s="57">
        <f ca="1">SUMIFS(Tabla7[Monto],Tabla7[Moneda],$N$5,Tabla7[Mes],R$12,Tabla7[Cuenta asociada],$D200)</f>
        <v>0</v>
      </c>
      <c r="S200" s="40"/>
      <c r="T200" s="25"/>
      <c r="U200" s="28"/>
    </row>
    <row r="201" spans="2:21" ht="15" x14ac:dyDescent="0.2">
      <c r="B201" s="25"/>
      <c r="C201" s="21">
        <v>27</v>
      </c>
      <c r="D201" s="102" t="str">
        <f>IFERROR(INDEX(Tablas!$H$5:$H$1048576,MATCH(CONCATENATE(C174,".",$C201),Tablas!$L$5:$L$1048576,0),1),"")</f>
        <v/>
      </c>
      <c r="E201" s="44">
        <f t="shared" ca="1" si="30"/>
        <v>0</v>
      </c>
      <c r="F201" s="45" t="str">
        <f ca="1">IFERROR(E201/E174,"")</f>
        <v/>
      </c>
      <c r="G201" s="57">
        <f ca="1">SUMIFS(Tabla7[Monto],Tabla7[Moneda],$N$5,Tabla7[Mes],G$12,Tabla7[Cuenta asociada],$D201)</f>
        <v>0</v>
      </c>
      <c r="H201" s="57">
        <f ca="1">SUMIFS(Tabla7[Monto],Tabla7[Moneda],$N$5,Tabla7[Mes],H$12,Tabla7[Cuenta asociada],$D201)</f>
        <v>0</v>
      </c>
      <c r="I201" s="57">
        <f ca="1">SUMIFS(Tabla7[Monto],Tabla7[Moneda],$N$5,Tabla7[Mes],I$12,Tabla7[Cuenta asociada],$D201)</f>
        <v>0</v>
      </c>
      <c r="J201" s="57">
        <f ca="1">SUMIFS(Tabla7[Monto],Tabla7[Moneda],$N$5,Tabla7[Mes],J$12,Tabla7[Cuenta asociada],$D201)</f>
        <v>0</v>
      </c>
      <c r="K201" s="57">
        <f ca="1">SUMIFS(Tabla7[Monto],Tabla7[Moneda],$N$5,Tabla7[Mes],K$12,Tabla7[Cuenta asociada],$D201)</f>
        <v>0</v>
      </c>
      <c r="L201" s="57">
        <f ca="1">SUMIFS(Tabla7[Monto],Tabla7[Moneda],$N$5,Tabla7[Mes],L$12,Tabla7[Cuenta asociada],$D201)</f>
        <v>0</v>
      </c>
      <c r="M201" s="57">
        <f ca="1">SUMIFS(Tabla7[Monto],Tabla7[Moneda],$N$5,Tabla7[Mes],M$12,Tabla7[Cuenta asociada],$D201)</f>
        <v>0</v>
      </c>
      <c r="N201" s="57">
        <f ca="1">SUMIFS(Tabla7[Monto],Tabla7[Moneda],$N$5,Tabla7[Mes],N$12,Tabla7[Cuenta asociada],$D201)</f>
        <v>0</v>
      </c>
      <c r="O201" s="57">
        <f ca="1">SUMIFS(Tabla7[Monto],Tabla7[Moneda],$N$5,Tabla7[Mes],O$12,Tabla7[Cuenta asociada],$D201)</f>
        <v>0</v>
      </c>
      <c r="P201" s="57">
        <f ca="1">SUMIFS(Tabla7[Monto],Tabla7[Moneda],$N$5,Tabla7[Mes],P$12,Tabla7[Cuenta asociada],$D201)</f>
        <v>0</v>
      </c>
      <c r="Q201" s="57">
        <f ca="1">SUMIFS(Tabla7[Monto],Tabla7[Moneda],$N$5,Tabla7[Mes],Q$12,Tabla7[Cuenta asociada],$D201)</f>
        <v>0</v>
      </c>
      <c r="R201" s="57">
        <f ca="1">SUMIFS(Tabla7[Monto],Tabla7[Moneda],$N$5,Tabla7[Mes],R$12,Tabla7[Cuenta asociada],$D201)</f>
        <v>0</v>
      </c>
      <c r="S201" s="40"/>
      <c r="T201" s="25"/>
      <c r="U201" s="28"/>
    </row>
    <row r="202" spans="2:21" ht="15" x14ac:dyDescent="0.2">
      <c r="B202" s="25"/>
      <c r="C202" s="21">
        <v>28</v>
      </c>
      <c r="D202" s="102" t="str">
        <f>IFERROR(INDEX(Tablas!$H$5:$H$1048576,MATCH(CONCATENATE(C174,".",$C202),Tablas!$L$5:$L$1048576,0),1),"")</f>
        <v/>
      </c>
      <c r="E202" s="44">
        <f t="shared" ca="1" si="30"/>
        <v>0</v>
      </c>
      <c r="F202" s="45" t="str">
        <f ca="1">IFERROR(E202/E174,"")</f>
        <v/>
      </c>
      <c r="G202" s="57">
        <f ca="1">SUMIFS(Tabla7[Monto],Tabla7[Moneda],$N$5,Tabla7[Mes],G$12,Tabla7[Cuenta asociada],$D202)</f>
        <v>0</v>
      </c>
      <c r="H202" s="57">
        <f ca="1">SUMIFS(Tabla7[Monto],Tabla7[Moneda],$N$5,Tabla7[Mes],H$12,Tabla7[Cuenta asociada],$D202)</f>
        <v>0</v>
      </c>
      <c r="I202" s="57">
        <f ca="1">SUMIFS(Tabla7[Monto],Tabla7[Moneda],$N$5,Tabla7[Mes],I$12,Tabla7[Cuenta asociada],$D202)</f>
        <v>0</v>
      </c>
      <c r="J202" s="57">
        <f ca="1">SUMIFS(Tabla7[Monto],Tabla7[Moneda],$N$5,Tabla7[Mes],J$12,Tabla7[Cuenta asociada],$D202)</f>
        <v>0</v>
      </c>
      <c r="K202" s="57">
        <f ca="1">SUMIFS(Tabla7[Monto],Tabla7[Moneda],$N$5,Tabla7[Mes],K$12,Tabla7[Cuenta asociada],$D202)</f>
        <v>0</v>
      </c>
      <c r="L202" s="57">
        <f ca="1">SUMIFS(Tabla7[Monto],Tabla7[Moneda],$N$5,Tabla7[Mes],L$12,Tabla7[Cuenta asociada],$D202)</f>
        <v>0</v>
      </c>
      <c r="M202" s="57">
        <f ca="1">SUMIFS(Tabla7[Monto],Tabla7[Moneda],$N$5,Tabla7[Mes],M$12,Tabla7[Cuenta asociada],$D202)</f>
        <v>0</v>
      </c>
      <c r="N202" s="57">
        <f ca="1">SUMIFS(Tabla7[Monto],Tabla7[Moneda],$N$5,Tabla7[Mes],N$12,Tabla7[Cuenta asociada],$D202)</f>
        <v>0</v>
      </c>
      <c r="O202" s="57">
        <f ca="1">SUMIFS(Tabla7[Monto],Tabla7[Moneda],$N$5,Tabla7[Mes],O$12,Tabla7[Cuenta asociada],$D202)</f>
        <v>0</v>
      </c>
      <c r="P202" s="57">
        <f ca="1">SUMIFS(Tabla7[Monto],Tabla7[Moneda],$N$5,Tabla7[Mes],P$12,Tabla7[Cuenta asociada],$D202)</f>
        <v>0</v>
      </c>
      <c r="Q202" s="57">
        <f ca="1">SUMIFS(Tabla7[Monto],Tabla7[Moneda],$N$5,Tabla7[Mes],Q$12,Tabla7[Cuenta asociada],$D202)</f>
        <v>0</v>
      </c>
      <c r="R202" s="57">
        <f ca="1">SUMIFS(Tabla7[Monto],Tabla7[Moneda],$N$5,Tabla7[Mes],R$12,Tabla7[Cuenta asociada],$D202)</f>
        <v>0</v>
      </c>
      <c r="S202" s="40"/>
      <c r="T202" s="25"/>
      <c r="U202" s="28"/>
    </row>
    <row r="203" spans="2:21" ht="15" x14ac:dyDescent="0.2">
      <c r="B203" s="25"/>
      <c r="C203" s="21">
        <v>29</v>
      </c>
      <c r="D203" s="102" t="str">
        <f>IFERROR(INDEX(Tablas!$H$5:$H$1048576,MATCH(CONCATENATE(C174,".",$C203),Tablas!$L$5:$L$1048576,0),1),"")</f>
        <v/>
      </c>
      <c r="E203" s="44">
        <f t="shared" ca="1" si="30"/>
        <v>0</v>
      </c>
      <c r="F203" s="45" t="str">
        <f ca="1">IFERROR(E203/E174,"")</f>
        <v/>
      </c>
      <c r="G203" s="57">
        <f ca="1">SUMIFS(Tabla7[Monto],Tabla7[Moneda],$N$5,Tabla7[Mes],G$12,Tabla7[Cuenta asociada],$D203)</f>
        <v>0</v>
      </c>
      <c r="H203" s="57">
        <f ca="1">SUMIFS(Tabla7[Monto],Tabla7[Moneda],$N$5,Tabla7[Mes],H$12,Tabla7[Cuenta asociada],$D203)</f>
        <v>0</v>
      </c>
      <c r="I203" s="57">
        <f ca="1">SUMIFS(Tabla7[Monto],Tabla7[Moneda],$N$5,Tabla7[Mes],I$12,Tabla7[Cuenta asociada],$D203)</f>
        <v>0</v>
      </c>
      <c r="J203" s="57">
        <f ca="1">SUMIFS(Tabla7[Monto],Tabla7[Moneda],$N$5,Tabla7[Mes],J$12,Tabla7[Cuenta asociada],$D203)</f>
        <v>0</v>
      </c>
      <c r="K203" s="57">
        <f ca="1">SUMIFS(Tabla7[Monto],Tabla7[Moneda],$N$5,Tabla7[Mes],K$12,Tabla7[Cuenta asociada],$D203)</f>
        <v>0</v>
      </c>
      <c r="L203" s="57">
        <f ca="1">SUMIFS(Tabla7[Monto],Tabla7[Moneda],$N$5,Tabla7[Mes],L$12,Tabla7[Cuenta asociada],$D203)</f>
        <v>0</v>
      </c>
      <c r="M203" s="57">
        <f ca="1">SUMIFS(Tabla7[Monto],Tabla7[Moneda],$N$5,Tabla7[Mes],M$12,Tabla7[Cuenta asociada],$D203)</f>
        <v>0</v>
      </c>
      <c r="N203" s="57">
        <f ca="1">SUMIFS(Tabla7[Monto],Tabla7[Moneda],$N$5,Tabla7[Mes],N$12,Tabla7[Cuenta asociada],$D203)</f>
        <v>0</v>
      </c>
      <c r="O203" s="57">
        <f ca="1">SUMIFS(Tabla7[Monto],Tabla7[Moneda],$N$5,Tabla7[Mes],O$12,Tabla7[Cuenta asociada],$D203)</f>
        <v>0</v>
      </c>
      <c r="P203" s="57">
        <f ca="1">SUMIFS(Tabla7[Monto],Tabla7[Moneda],$N$5,Tabla7[Mes],P$12,Tabla7[Cuenta asociada],$D203)</f>
        <v>0</v>
      </c>
      <c r="Q203" s="57">
        <f ca="1">SUMIFS(Tabla7[Monto],Tabla7[Moneda],$N$5,Tabla7[Mes],Q$12,Tabla7[Cuenta asociada],$D203)</f>
        <v>0</v>
      </c>
      <c r="R203" s="57">
        <f ca="1">SUMIFS(Tabla7[Monto],Tabla7[Moneda],$N$5,Tabla7[Mes],R$12,Tabla7[Cuenta asociada],$D203)</f>
        <v>0</v>
      </c>
      <c r="S203" s="40"/>
      <c r="T203" s="25"/>
      <c r="U203" s="28"/>
    </row>
    <row r="204" spans="2:21" ht="15" x14ac:dyDescent="0.2">
      <c r="B204" s="25"/>
      <c r="C204" s="21">
        <v>30</v>
      </c>
      <c r="D204" s="102" t="str">
        <f>IFERROR(INDEX(Tablas!$H$5:$H$1048576,MATCH(CONCATENATE(C174,".",$C204),Tablas!$L$5:$L$1048576,0),1),"")</f>
        <v/>
      </c>
      <c r="E204" s="44">
        <f t="shared" ca="1" si="30"/>
        <v>0</v>
      </c>
      <c r="F204" s="45" t="str">
        <f ca="1">IFERROR(E204/E174,"")</f>
        <v/>
      </c>
      <c r="G204" s="57">
        <f ca="1">SUMIFS(Tabla7[Monto],Tabla7[Moneda],$N$5,Tabla7[Mes],G$12,Tabla7[Cuenta asociada],$D204)</f>
        <v>0</v>
      </c>
      <c r="H204" s="57">
        <f ca="1">SUMIFS(Tabla7[Monto],Tabla7[Moneda],$N$5,Tabla7[Mes],H$12,Tabla7[Cuenta asociada],$D204)</f>
        <v>0</v>
      </c>
      <c r="I204" s="57">
        <f ca="1">SUMIFS(Tabla7[Monto],Tabla7[Moneda],$N$5,Tabla7[Mes],I$12,Tabla7[Cuenta asociada],$D204)</f>
        <v>0</v>
      </c>
      <c r="J204" s="57">
        <f ca="1">SUMIFS(Tabla7[Monto],Tabla7[Moneda],$N$5,Tabla7[Mes],J$12,Tabla7[Cuenta asociada],$D204)</f>
        <v>0</v>
      </c>
      <c r="K204" s="57">
        <f ca="1">SUMIFS(Tabla7[Monto],Tabla7[Moneda],$N$5,Tabla7[Mes],K$12,Tabla7[Cuenta asociada],$D204)</f>
        <v>0</v>
      </c>
      <c r="L204" s="57">
        <f ca="1">SUMIFS(Tabla7[Monto],Tabla7[Moneda],$N$5,Tabla7[Mes],L$12,Tabla7[Cuenta asociada],$D204)</f>
        <v>0</v>
      </c>
      <c r="M204" s="57">
        <f ca="1">SUMIFS(Tabla7[Monto],Tabla7[Moneda],$N$5,Tabla7[Mes],M$12,Tabla7[Cuenta asociada],$D204)</f>
        <v>0</v>
      </c>
      <c r="N204" s="57">
        <f ca="1">SUMIFS(Tabla7[Monto],Tabla7[Moneda],$N$5,Tabla7[Mes],N$12,Tabla7[Cuenta asociada],$D204)</f>
        <v>0</v>
      </c>
      <c r="O204" s="57">
        <f ca="1">SUMIFS(Tabla7[Monto],Tabla7[Moneda],$N$5,Tabla7[Mes],O$12,Tabla7[Cuenta asociada],$D204)</f>
        <v>0</v>
      </c>
      <c r="P204" s="57">
        <f ca="1">SUMIFS(Tabla7[Monto],Tabla7[Moneda],$N$5,Tabla7[Mes],P$12,Tabla7[Cuenta asociada],$D204)</f>
        <v>0</v>
      </c>
      <c r="Q204" s="57">
        <f ca="1">SUMIFS(Tabla7[Monto],Tabla7[Moneda],$N$5,Tabla7[Mes],Q$12,Tabla7[Cuenta asociada],$D204)</f>
        <v>0</v>
      </c>
      <c r="R204" s="57">
        <f ca="1">SUMIFS(Tabla7[Monto],Tabla7[Moneda],$N$5,Tabla7[Mes],R$12,Tabla7[Cuenta asociada],$D204)</f>
        <v>0</v>
      </c>
      <c r="S204" s="40"/>
      <c r="T204" s="25"/>
      <c r="U204" s="28"/>
    </row>
    <row r="205" spans="2:21" ht="4.5" customHeight="1" x14ac:dyDescent="0.2">
      <c r="B205" s="25"/>
      <c r="C205" s="21"/>
      <c r="D205" s="102" t="str">
        <f>IFERROR(INDEX(Tablas!$H$5:$H$1048576,MATCH(CONCATENATE(C175,".",$C205),Tablas!$L$5:$L$1048576,0),1),"")</f>
        <v/>
      </c>
      <c r="E205" s="44">
        <f t="shared" ref="E205" ca="1" si="31">SUM(G205:R205)</f>
        <v>0</v>
      </c>
      <c r="F205" s="45" t="str">
        <f ca="1">IFERROR(E205/E175,"")</f>
        <v/>
      </c>
      <c r="G205" s="57">
        <f ca="1">SUMIFS(Tabla7[Monto],Tabla7[Moneda],$N$5,Tabla7[Mes],G$12,Tabla7[Cuenta asociada],$D205)</f>
        <v>0</v>
      </c>
      <c r="H205" s="57">
        <f ca="1">SUMIFS(Tabla7[Monto],Tabla7[Moneda],$N$5,Tabla7[Mes],H$12,Tabla7[Cuenta asociada],$D205)</f>
        <v>0</v>
      </c>
      <c r="I205" s="57">
        <f ca="1">SUMIFS(Tabla7[Monto],Tabla7[Moneda],$N$5,Tabla7[Mes],I$12,Tabla7[Cuenta asociada],$D205)</f>
        <v>0</v>
      </c>
      <c r="J205" s="57">
        <f ca="1">SUMIFS(Tabla7[Monto],Tabla7[Moneda],$N$5,Tabla7[Mes],J$12,Tabla7[Cuenta asociada],$D205)</f>
        <v>0</v>
      </c>
      <c r="K205" s="57">
        <f ca="1">SUMIFS(Tabla7[Monto],Tabla7[Moneda],$N$5,Tabla7[Mes],K$12,Tabla7[Cuenta asociada],$D205)</f>
        <v>0</v>
      </c>
      <c r="L205" s="57">
        <f ca="1">SUMIFS(Tabla7[Monto],Tabla7[Moneda],$N$5,Tabla7[Mes],L$12,Tabla7[Cuenta asociada],$D205)</f>
        <v>0</v>
      </c>
      <c r="M205" s="57">
        <f ca="1">SUMIFS(Tabla7[Monto],Tabla7[Moneda],$N$5,Tabla7[Mes],M$12,Tabla7[Cuenta asociada],$D205)</f>
        <v>0</v>
      </c>
      <c r="N205" s="57">
        <f ca="1">SUMIFS(Tabla7[Monto],Tabla7[Moneda],$N$5,Tabla7[Mes],N$12,Tabla7[Cuenta asociada],$D205)</f>
        <v>0</v>
      </c>
      <c r="O205" s="57">
        <f ca="1">SUMIFS(Tabla7[Monto],Tabla7[Moneda],$N$5,Tabla7[Mes],O$12,Tabla7[Cuenta asociada],$D205)</f>
        <v>0</v>
      </c>
      <c r="P205" s="57">
        <f ca="1">SUMIFS(Tabla7[Monto],Tabla7[Moneda],$N$5,Tabla7[Mes],P$12,Tabla7[Cuenta asociada],$D205)</f>
        <v>0</v>
      </c>
      <c r="Q205" s="57">
        <f ca="1">SUMIFS(Tabla7[Monto],Tabla7[Moneda],$N$5,Tabla7[Mes],Q$12,Tabla7[Cuenta asociada],$D205)</f>
        <v>0</v>
      </c>
      <c r="R205" s="57">
        <f ca="1">SUMIFS(Tabla7[Monto],Tabla7[Moneda],$N$5,Tabla7[Mes],R$12,Tabla7[Cuenta asociada],$D205)</f>
        <v>0</v>
      </c>
      <c r="S205" s="40"/>
      <c r="T205" s="25"/>
      <c r="U205" s="28"/>
    </row>
    <row r="206" spans="2:21" ht="4.5" customHeight="1" x14ac:dyDescent="0.2">
      <c r="B206" s="25"/>
      <c r="C206" s="21"/>
      <c r="D206" s="15"/>
      <c r="E206" s="53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0"/>
      <c r="T206" s="25"/>
      <c r="U206" s="28"/>
    </row>
    <row r="207" spans="2:21" ht="17.100000000000001" customHeight="1" thickBot="1" x14ac:dyDescent="0.25">
      <c r="B207" s="25"/>
      <c r="C207" s="21"/>
      <c r="D207" s="19" t="s">
        <v>16</v>
      </c>
      <c r="E207" s="59">
        <f ca="1">SUM(E14,E46,E78,E110,E142,E174)</f>
        <v>279629</v>
      </c>
      <c r="F207" s="60">
        <f ca="1">IFERROR(E207/$E$207,0)</f>
        <v>1</v>
      </c>
      <c r="G207" s="61">
        <f t="shared" ref="G207:R207" ca="1" si="32">SUM(G14,G46,G78,G110,G142,G174)</f>
        <v>57028</v>
      </c>
      <c r="H207" s="61">
        <f t="shared" ca="1" si="32"/>
        <v>36716</v>
      </c>
      <c r="I207" s="61">
        <f t="shared" ca="1" si="32"/>
        <v>47762</v>
      </c>
      <c r="J207" s="61">
        <f t="shared" ca="1" si="32"/>
        <v>54829</v>
      </c>
      <c r="K207" s="61">
        <f t="shared" ca="1" si="32"/>
        <v>37725</v>
      </c>
      <c r="L207" s="61">
        <f t="shared" ca="1" si="32"/>
        <v>45569</v>
      </c>
      <c r="M207" s="61">
        <f t="shared" ca="1" si="32"/>
        <v>0</v>
      </c>
      <c r="N207" s="61">
        <f t="shared" ca="1" si="32"/>
        <v>0</v>
      </c>
      <c r="O207" s="61">
        <f t="shared" ca="1" si="32"/>
        <v>0</v>
      </c>
      <c r="P207" s="61">
        <f t="shared" ca="1" si="32"/>
        <v>0</v>
      </c>
      <c r="Q207" s="61">
        <f t="shared" ca="1" si="32"/>
        <v>0</v>
      </c>
      <c r="R207" s="61">
        <f t="shared" ca="1" si="32"/>
        <v>0</v>
      </c>
      <c r="S207" s="40"/>
      <c r="T207" s="25"/>
      <c r="U207" s="28"/>
    </row>
    <row r="208" spans="2:21" ht="12.75" customHeight="1" x14ac:dyDescent="0.2">
      <c r="B208" s="25"/>
      <c r="C208" s="21"/>
      <c r="D208" s="1"/>
      <c r="E208" s="13"/>
      <c r="F208" s="1"/>
      <c r="G208" s="20">
        <f ca="1">+G207</f>
        <v>57028</v>
      </c>
      <c r="H208" s="20">
        <f ca="1">+G208+H207</f>
        <v>93744</v>
      </c>
      <c r="I208" s="20">
        <f t="shared" ref="I208:R208" ca="1" si="33">+H208+I207</f>
        <v>141506</v>
      </c>
      <c r="J208" s="20">
        <f t="shared" ca="1" si="33"/>
        <v>196335</v>
      </c>
      <c r="K208" s="20">
        <f t="shared" ca="1" si="33"/>
        <v>234060</v>
      </c>
      <c r="L208" s="20">
        <f t="shared" ca="1" si="33"/>
        <v>279629</v>
      </c>
      <c r="M208" s="20">
        <f t="shared" ca="1" si="33"/>
        <v>279629</v>
      </c>
      <c r="N208" s="20">
        <f t="shared" ca="1" si="33"/>
        <v>279629</v>
      </c>
      <c r="O208" s="20">
        <f t="shared" ca="1" si="33"/>
        <v>279629</v>
      </c>
      <c r="P208" s="20">
        <f t="shared" ca="1" si="33"/>
        <v>279629</v>
      </c>
      <c r="Q208" s="20">
        <f t="shared" ca="1" si="33"/>
        <v>279629</v>
      </c>
      <c r="R208" s="20">
        <f t="shared" ca="1" si="33"/>
        <v>279629</v>
      </c>
      <c r="S208" s="40"/>
      <c r="T208" s="25"/>
      <c r="U208" s="28"/>
    </row>
    <row r="209" spans="2:21" ht="18" x14ac:dyDescent="0.2">
      <c r="B209" s="25"/>
      <c r="C209" s="21"/>
      <c r="D209" s="97" t="s">
        <v>33</v>
      </c>
      <c r="E209" s="62" t="str">
        <f t="shared" ref="E209:R209" si="34">E12</f>
        <v>Total</v>
      </c>
      <c r="F209" s="63" t="str">
        <f t="shared" si="34"/>
        <v>%</v>
      </c>
      <c r="G209" s="64" t="str">
        <f t="shared" si="34"/>
        <v>Enero</v>
      </c>
      <c r="H209" s="64" t="str">
        <f t="shared" si="34"/>
        <v>Febrero</v>
      </c>
      <c r="I209" s="64" t="str">
        <f t="shared" si="34"/>
        <v>Marzo</v>
      </c>
      <c r="J209" s="64" t="str">
        <f t="shared" si="34"/>
        <v>Abril</v>
      </c>
      <c r="K209" s="64" t="str">
        <f t="shared" si="34"/>
        <v>Mayo</v>
      </c>
      <c r="L209" s="64" t="str">
        <f t="shared" si="34"/>
        <v>Junio</v>
      </c>
      <c r="M209" s="64" t="str">
        <f t="shared" si="34"/>
        <v>Julio</v>
      </c>
      <c r="N209" s="64" t="str">
        <f t="shared" si="34"/>
        <v>Agosto</v>
      </c>
      <c r="O209" s="64" t="str">
        <f t="shared" si="34"/>
        <v>Septiembre</v>
      </c>
      <c r="P209" s="64" t="str">
        <f t="shared" si="34"/>
        <v>Octubre</v>
      </c>
      <c r="Q209" s="64" t="str">
        <f t="shared" si="34"/>
        <v>Noviembre</v>
      </c>
      <c r="R209" s="64" t="str">
        <f t="shared" si="34"/>
        <v>Diciembre</v>
      </c>
      <c r="S209" s="40"/>
      <c r="T209" s="25"/>
      <c r="U209" s="28"/>
    </row>
    <row r="210" spans="2:21" ht="15.75" x14ac:dyDescent="0.2">
      <c r="B210" s="25"/>
      <c r="C210" s="21"/>
      <c r="D210" s="11" t="s">
        <v>113</v>
      </c>
      <c r="E210" s="65"/>
      <c r="F210" s="66">
        <f ca="1">IFERROR(E207/$E$10,0)</f>
        <v>1.0131485507246376</v>
      </c>
      <c r="G210" s="110">
        <f t="shared" ref="G210:R210" ca="1" si="35">IFERROR(G207/G10,0)</f>
        <v>2.4794782608695654</v>
      </c>
      <c r="H210" s="110">
        <f t="shared" ca="1" si="35"/>
        <v>1.5963478260869566</v>
      </c>
      <c r="I210" s="110">
        <f t="shared" ca="1" si="35"/>
        <v>2.0766086956521739</v>
      </c>
      <c r="J210" s="110">
        <f t="shared" ca="1" si="35"/>
        <v>2.3838695652173914</v>
      </c>
      <c r="K210" s="110">
        <f t="shared" ca="1" si="35"/>
        <v>1.6402173913043478</v>
      </c>
      <c r="L210" s="110">
        <f t="shared" ca="1" si="35"/>
        <v>1.9812608695652174</v>
      </c>
      <c r="M210" s="110">
        <f t="shared" ca="1" si="35"/>
        <v>0</v>
      </c>
      <c r="N210" s="110">
        <f t="shared" ca="1" si="35"/>
        <v>0</v>
      </c>
      <c r="O210" s="110">
        <f t="shared" ca="1" si="35"/>
        <v>0</v>
      </c>
      <c r="P210" s="110">
        <f t="shared" ca="1" si="35"/>
        <v>0</v>
      </c>
      <c r="Q210" s="110">
        <f t="shared" ca="1" si="35"/>
        <v>0</v>
      </c>
      <c r="R210" s="110">
        <f t="shared" ca="1" si="35"/>
        <v>0</v>
      </c>
      <c r="S210" s="40"/>
      <c r="T210" s="25"/>
      <c r="U210" s="28"/>
    </row>
    <row r="211" spans="2:21" ht="15" x14ac:dyDescent="0.2">
      <c r="B211" s="25"/>
      <c r="C211" s="22"/>
      <c r="D211" s="23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8"/>
      <c r="T211" s="25"/>
      <c r="U211" s="28"/>
    </row>
    <row r="212" spans="2:2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8"/>
    </row>
    <row r="213" spans="2:2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8"/>
    </row>
    <row r="214" spans="2:21" x14ac:dyDescent="0.2">
      <c r="B214" s="25"/>
      <c r="C214" s="25"/>
      <c r="D214" s="25"/>
      <c r="E214" s="25"/>
      <c r="F214" s="25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  <c r="S214" s="25"/>
      <c r="T214" s="25"/>
      <c r="U214" s="28"/>
    </row>
    <row r="215" spans="2:21" x14ac:dyDescent="0.2">
      <c r="B215" s="25"/>
      <c r="C215" s="25"/>
      <c r="D215" s="25"/>
      <c r="E215" s="25"/>
      <c r="F215" s="25"/>
      <c r="G215" s="5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25"/>
      <c r="T215" s="25"/>
      <c r="U215" s="28"/>
    </row>
    <row r="216" spans="2:21" x14ac:dyDescent="0.2">
      <c r="B216" s="25"/>
      <c r="C216" s="25"/>
      <c r="D216" s="25"/>
      <c r="E216" s="25"/>
      <c r="F216" s="25"/>
      <c r="G216" s="8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10"/>
      <c r="S216" s="25"/>
      <c r="T216" s="25"/>
      <c r="U216" s="28"/>
    </row>
    <row r="217" spans="2:21" x14ac:dyDescent="0.2">
      <c r="B217" s="25"/>
      <c r="C217" s="25"/>
      <c r="D217" s="25"/>
      <c r="E217" s="25"/>
      <c r="F217" s="25"/>
      <c r="G217" s="8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10"/>
      <c r="S217" s="25"/>
      <c r="T217" s="25"/>
      <c r="U217" s="28"/>
    </row>
    <row r="218" spans="2:21" x14ac:dyDescent="0.2">
      <c r="B218" s="25"/>
      <c r="C218" s="25"/>
      <c r="D218" s="25"/>
      <c r="E218" s="25"/>
      <c r="F218" s="25"/>
      <c r="G218" s="5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25"/>
      <c r="T218" s="25"/>
      <c r="U218" s="28"/>
    </row>
    <row r="219" spans="2:21" x14ac:dyDescent="0.2">
      <c r="B219" s="25"/>
      <c r="C219" s="25"/>
      <c r="D219" s="25"/>
      <c r="E219" s="25"/>
      <c r="F219" s="25"/>
      <c r="G219" s="5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25"/>
      <c r="T219" s="25"/>
      <c r="U219" s="28"/>
    </row>
    <row r="220" spans="2:21" ht="3.75" customHeight="1" x14ac:dyDescent="0.2">
      <c r="B220" s="25"/>
      <c r="C220" s="25"/>
      <c r="D220" s="25"/>
      <c r="E220" s="25"/>
      <c r="F220" s="25"/>
      <c r="G220" s="5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25"/>
      <c r="T220" s="25"/>
      <c r="U220" s="28"/>
    </row>
    <row r="221" spans="2:21" x14ac:dyDescent="0.2">
      <c r="B221" s="25"/>
      <c r="C221" s="25"/>
      <c r="D221" s="25"/>
      <c r="E221" s="25"/>
      <c r="F221" s="25"/>
      <c r="G221" s="5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25"/>
      <c r="T221" s="25"/>
      <c r="U221" s="28"/>
    </row>
    <row r="222" spans="2:21" x14ac:dyDescent="0.2">
      <c r="B222" s="25"/>
      <c r="C222" s="25"/>
      <c r="D222" s="25"/>
      <c r="E222" s="25"/>
      <c r="F222" s="25"/>
      <c r="G222" s="5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25"/>
      <c r="T222" s="25"/>
      <c r="U222" s="28"/>
    </row>
    <row r="223" spans="2:21" x14ac:dyDescent="0.2">
      <c r="B223" s="25"/>
      <c r="C223" s="25"/>
      <c r="D223" s="25"/>
      <c r="E223" s="25"/>
      <c r="F223" s="25"/>
      <c r="G223" s="5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25"/>
      <c r="T223" s="25"/>
      <c r="U223" s="28"/>
    </row>
    <row r="224" spans="2:21" x14ac:dyDescent="0.2">
      <c r="B224" s="25"/>
      <c r="C224" s="25"/>
      <c r="D224" s="25"/>
      <c r="E224" s="25"/>
      <c r="F224" s="25"/>
      <c r="G224" s="5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25"/>
      <c r="T224" s="25"/>
      <c r="U224" s="28"/>
    </row>
    <row r="225" spans="2:21" x14ac:dyDescent="0.2">
      <c r="B225" s="25"/>
      <c r="C225" s="25"/>
      <c r="D225" s="25"/>
      <c r="E225" s="25"/>
      <c r="F225" s="25"/>
      <c r="G225" s="5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25"/>
      <c r="T225" s="25"/>
      <c r="U225" s="28"/>
    </row>
    <row r="226" spans="2:21" x14ac:dyDescent="0.2">
      <c r="B226" s="25"/>
      <c r="C226" s="25"/>
      <c r="D226" s="25"/>
      <c r="E226" s="25"/>
      <c r="F226" s="25"/>
      <c r="G226" s="5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25"/>
      <c r="T226" s="25"/>
      <c r="U226" s="28"/>
    </row>
    <row r="227" spans="2:21" x14ac:dyDescent="0.2">
      <c r="B227" s="25"/>
      <c r="C227" s="25"/>
      <c r="D227" s="25"/>
      <c r="E227" s="25"/>
      <c r="F227" s="25"/>
      <c r="G227" s="5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25"/>
      <c r="T227" s="25"/>
      <c r="U227" s="28"/>
    </row>
    <row r="228" spans="2:21" x14ac:dyDescent="0.2">
      <c r="B228" s="25"/>
      <c r="C228" s="25"/>
      <c r="D228" s="25"/>
      <c r="E228" s="25"/>
      <c r="F228" s="25"/>
      <c r="G228" s="5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25"/>
      <c r="T228" s="25"/>
      <c r="U228" s="28"/>
    </row>
    <row r="229" spans="2:21" x14ac:dyDescent="0.2">
      <c r="B229" s="25"/>
      <c r="C229" s="25"/>
      <c r="D229" s="25"/>
      <c r="E229" s="25"/>
      <c r="F229" s="25"/>
      <c r="G229" s="5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25"/>
      <c r="T229" s="25"/>
      <c r="U229" s="28"/>
    </row>
    <row r="230" spans="2:21" x14ac:dyDescent="0.2">
      <c r="B230" s="25"/>
      <c r="C230" s="25"/>
      <c r="D230" s="25"/>
      <c r="E230" s="25"/>
      <c r="F230" s="25"/>
      <c r="G230" s="5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25"/>
      <c r="T230" s="25"/>
      <c r="U230" s="28"/>
    </row>
    <row r="231" spans="2:21" x14ac:dyDescent="0.2">
      <c r="B231" s="25"/>
      <c r="C231" s="25"/>
      <c r="D231" s="25"/>
      <c r="E231" s="25"/>
      <c r="F231" s="25"/>
      <c r="G231" s="5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25"/>
      <c r="T231" s="25"/>
      <c r="U231" s="28"/>
    </row>
    <row r="232" spans="2:21" x14ac:dyDescent="0.2">
      <c r="B232" s="25"/>
      <c r="C232" s="25"/>
      <c r="D232" s="25"/>
      <c r="E232" s="25"/>
      <c r="F232" s="25"/>
      <c r="G232" s="5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25"/>
      <c r="T232" s="25"/>
      <c r="U232" s="28"/>
    </row>
    <row r="233" spans="2:21" x14ac:dyDescent="0.2">
      <c r="B233" s="25"/>
      <c r="C233" s="25"/>
      <c r="D233" s="25"/>
      <c r="E233" s="25"/>
      <c r="F233" s="25"/>
      <c r="G233" s="5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25"/>
      <c r="T233" s="25"/>
      <c r="U233" s="28"/>
    </row>
    <row r="234" spans="2:21" x14ac:dyDescent="0.2">
      <c r="B234" s="25"/>
      <c r="C234" s="25"/>
      <c r="D234" s="25"/>
      <c r="E234" s="25"/>
      <c r="F234" s="25"/>
      <c r="G234" s="5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25"/>
      <c r="T234" s="25"/>
      <c r="U234" s="28"/>
    </row>
    <row r="235" spans="2:21" x14ac:dyDescent="0.2">
      <c r="B235" s="25"/>
      <c r="C235" s="25"/>
      <c r="D235" s="25"/>
      <c r="E235" s="25"/>
      <c r="F235" s="25"/>
      <c r="G235" s="5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25"/>
      <c r="T235" s="25"/>
      <c r="U235" s="28"/>
    </row>
    <row r="236" spans="2:21" x14ac:dyDescent="0.2">
      <c r="B236" s="25"/>
      <c r="C236" s="25"/>
      <c r="D236" s="25"/>
      <c r="E236" s="25"/>
      <c r="F236" s="25"/>
      <c r="G236" s="5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25"/>
      <c r="T236" s="25"/>
      <c r="U236" s="28"/>
    </row>
    <row r="237" spans="2:21" x14ac:dyDescent="0.2">
      <c r="B237" s="25"/>
      <c r="C237" s="25"/>
      <c r="D237" s="25"/>
      <c r="E237" s="25"/>
      <c r="F237" s="25"/>
      <c r="G237" s="5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25"/>
      <c r="T237" s="25"/>
      <c r="U237" s="28"/>
    </row>
    <row r="238" spans="2:21" x14ac:dyDescent="0.2">
      <c r="B238" s="25"/>
      <c r="C238" s="25"/>
      <c r="D238" s="25"/>
      <c r="E238" s="25"/>
      <c r="F238" s="25"/>
      <c r="G238" s="5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25"/>
      <c r="T238" s="25"/>
      <c r="U238" s="28"/>
    </row>
    <row r="239" spans="2:21" x14ac:dyDescent="0.2">
      <c r="B239" s="25"/>
      <c r="C239" s="25"/>
      <c r="D239" s="25"/>
      <c r="E239" s="25"/>
      <c r="F239" s="25"/>
      <c r="G239" s="5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25"/>
      <c r="T239" s="25"/>
      <c r="U239" s="28"/>
    </row>
    <row r="240" spans="2:21" x14ac:dyDescent="0.2">
      <c r="B240" s="25"/>
      <c r="C240" s="25"/>
      <c r="D240" s="25"/>
      <c r="E240" s="25"/>
      <c r="F240" s="25"/>
      <c r="G240" s="5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25"/>
      <c r="T240" s="25"/>
      <c r="U240" s="28"/>
    </row>
    <row r="241" spans="2:21" x14ac:dyDescent="0.2">
      <c r="B241" s="25"/>
      <c r="C241" s="25"/>
      <c r="D241" s="25"/>
      <c r="E241" s="25"/>
      <c r="F241" s="25"/>
      <c r="G241" s="5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25"/>
      <c r="T241" s="25"/>
      <c r="U241" s="28"/>
    </row>
    <row r="242" spans="2:21" x14ac:dyDescent="0.2">
      <c r="B242" s="25"/>
      <c r="C242" s="25"/>
      <c r="D242" s="25"/>
      <c r="E242" s="25"/>
      <c r="F242" s="25"/>
      <c r="G242" s="5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25"/>
      <c r="T242" s="25"/>
      <c r="U242" s="28"/>
    </row>
    <row r="243" spans="2:21" x14ac:dyDescent="0.2">
      <c r="B243" s="25"/>
      <c r="C243" s="25"/>
      <c r="D243" s="25"/>
      <c r="E243" s="25"/>
      <c r="F243" s="25"/>
      <c r="G243" s="5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25"/>
      <c r="T243" s="25"/>
      <c r="U243" s="28"/>
    </row>
    <row r="244" spans="2:21" x14ac:dyDescent="0.2">
      <c r="B244" s="25"/>
      <c r="C244" s="25"/>
      <c r="D244" s="25"/>
      <c r="E244" s="25"/>
      <c r="F244" s="25"/>
      <c r="G244" s="5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25"/>
      <c r="T244" s="25"/>
      <c r="U244" s="28"/>
    </row>
    <row r="245" spans="2:21" x14ac:dyDescent="0.2">
      <c r="B245" s="25"/>
      <c r="C245" s="25"/>
      <c r="D245" s="25"/>
      <c r="E245" s="25"/>
      <c r="F245" s="25"/>
      <c r="G245" s="5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25"/>
      <c r="T245" s="25"/>
      <c r="U245" s="28"/>
    </row>
    <row r="246" spans="2:21" x14ac:dyDescent="0.2">
      <c r="B246" s="25"/>
      <c r="C246" s="25"/>
      <c r="D246" s="25"/>
      <c r="E246" s="25"/>
      <c r="F246" s="25"/>
      <c r="G246" s="5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25"/>
      <c r="T246" s="25"/>
      <c r="U246" s="28"/>
    </row>
    <row r="247" spans="2:21" x14ac:dyDescent="0.2">
      <c r="B247" s="25"/>
      <c r="C247" s="25"/>
      <c r="D247" s="25"/>
      <c r="E247" s="25"/>
      <c r="F247" s="25"/>
      <c r="G247" s="5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25"/>
      <c r="T247" s="25"/>
      <c r="U247" s="28"/>
    </row>
    <row r="248" spans="2:21" x14ac:dyDescent="0.2">
      <c r="B248" s="25"/>
      <c r="C248" s="25"/>
      <c r="D248" s="25"/>
      <c r="E248" s="25"/>
      <c r="F248" s="25"/>
      <c r="G248" s="5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25"/>
      <c r="T248" s="25"/>
      <c r="U248" s="28"/>
    </row>
    <row r="249" spans="2:21" x14ac:dyDescent="0.2">
      <c r="B249" s="25"/>
      <c r="C249" s="25"/>
      <c r="D249" s="25"/>
      <c r="E249" s="25"/>
      <c r="F249" s="25"/>
      <c r="G249" s="5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25"/>
      <c r="T249" s="25"/>
      <c r="U249" s="28"/>
    </row>
    <row r="250" spans="2:21" x14ac:dyDescent="0.2">
      <c r="B250" s="25"/>
      <c r="C250" s="25"/>
      <c r="D250" s="25"/>
      <c r="E250" s="25"/>
      <c r="F250" s="25"/>
      <c r="G250" s="5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25"/>
      <c r="T250" s="25"/>
      <c r="U250" s="28"/>
    </row>
    <row r="251" spans="2:21" x14ac:dyDescent="0.2">
      <c r="B251" s="25"/>
      <c r="C251" s="25"/>
      <c r="D251" s="25"/>
      <c r="E251" s="25"/>
      <c r="F251" s="25"/>
      <c r="G251" s="5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25"/>
      <c r="T251" s="25"/>
      <c r="U251" s="28"/>
    </row>
    <row r="252" spans="2:21" x14ac:dyDescent="0.2">
      <c r="B252" s="25"/>
      <c r="C252" s="25"/>
      <c r="D252" s="25"/>
      <c r="E252" s="25"/>
      <c r="F252" s="25"/>
      <c r="G252" s="5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25"/>
      <c r="T252" s="25"/>
      <c r="U252" s="28"/>
    </row>
    <row r="253" spans="2:21" x14ac:dyDescent="0.2">
      <c r="B253" s="25"/>
      <c r="C253" s="25"/>
      <c r="D253" s="25"/>
      <c r="E253" s="25"/>
      <c r="F253" s="25"/>
      <c r="G253" s="5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25"/>
      <c r="T253" s="25"/>
      <c r="U253" s="28"/>
    </row>
    <row r="254" spans="2:21" x14ac:dyDescent="0.2">
      <c r="B254" s="25"/>
      <c r="C254" s="25"/>
      <c r="D254" s="25"/>
      <c r="E254" s="25"/>
      <c r="F254" s="25"/>
      <c r="G254" s="5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25"/>
      <c r="T254" s="25"/>
      <c r="U254" s="28"/>
    </row>
    <row r="255" spans="2:21" x14ac:dyDescent="0.2">
      <c r="B255" s="25"/>
      <c r="C255" s="25"/>
      <c r="D255" s="25"/>
      <c r="E255" s="25"/>
      <c r="F255" s="25"/>
      <c r="G255" s="5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25"/>
      <c r="T255" s="25"/>
      <c r="U255" s="28"/>
    </row>
    <row r="256" spans="2:21" x14ac:dyDescent="0.2">
      <c r="B256" s="25"/>
      <c r="C256" s="25"/>
      <c r="D256" s="25"/>
      <c r="E256" s="25"/>
      <c r="F256" s="25"/>
      <c r="G256" s="5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25"/>
      <c r="T256" s="25"/>
      <c r="U256" s="28"/>
    </row>
    <row r="257" spans="2:21" x14ac:dyDescent="0.2">
      <c r="B257" s="25"/>
      <c r="C257" s="25"/>
      <c r="D257" s="25"/>
      <c r="E257" s="25"/>
      <c r="F257" s="25"/>
      <c r="G257" s="5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25"/>
      <c r="T257" s="25"/>
      <c r="U257" s="28"/>
    </row>
    <row r="258" spans="2:21" x14ac:dyDescent="0.2">
      <c r="B258" s="25"/>
      <c r="C258" s="25"/>
      <c r="D258" s="25"/>
      <c r="E258" s="25"/>
      <c r="F258" s="25"/>
      <c r="G258" s="5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25"/>
      <c r="T258" s="25"/>
      <c r="U258" s="28"/>
    </row>
    <row r="259" spans="2:21" x14ac:dyDescent="0.2">
      <c r="B259" s="25"/>
      <c r="C259" s="25"/>
      <c r="D259" s="25"/>
      <c r="E259" s="25"/>
      <c r="F259" s="25"/>
      <c r="G259" s="5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25"/>
      <c r="T259" s="25"/>
      <c r="U259" s="28"/>
    </row>
    <row r="260" spans="2:21" x14ac:dyDescent="0.2">
      <c r="B260" s="25"/>
      <c r="C260" s="25"/>
      <c r="D260" s="25"/>
      <c r="E260" s="25"/>
      <c r="F260" s="25"/>
      <c r="G260" s="5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25"/>
      <c r="T260" s="25"/>
      <c r="U260" s="28"/>
    </row>
    <row r="261" spans="2:21" x14ac:dyDescent="0.2">
      <c r="B261" s="25"/>
      <c r="C261" s="25"/>
      <c r="D261" s="25"/>
      <c r="E261" s="25"/>
      <c r="F261" s="25"/>
      <c r="G261" s="5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25"/>
      <c r="T261" s="25"/>
      <c r="U261" s="28"/>
    </row>
    <row r="262" spans="2:21" x14ac:dyDescent="0.2">
      <c r="B262" s="25"/>
      <c r="C262" s="25"/>
      <c r="D262" s="25"/>
      <c r="E262" s="25"/>
      <c r="F262" s="25"/>
      <c r="G262" s="5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25"/>
      <c r="T262" s="25"/>
      <c r="U262" s="28"/>
    </row>
    <row r="263" spans="2:21" x14ac:dyDescent="0.2">
      <c r="B263" s="25"/>
      <c r="C263" s="25"/>
      <c r="D263" s="25"/>
      <c r="E263" s="25"/>
      <c r="F263" s="25"/>
      <c r="G263" s="5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25"/>
      <c r="T263" s="25"/>
      <c r="U263" s="28"/>
    </row>
    <row r="264" spans="2:21" x14ac:dyDescent="0.2">
      <c r="B264" s="25"/>
      <c r="C264" s="25"/>
      <c r="D264" s="25"/>
      <c r="E264" s="25"/>
      <c r="F264" s="25"/>
      <c r="G264" s="69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1"/>
      <c r="S264" s="25"/>
      <c r="T264" s="25"/>
      <c r="U264" s="28"/>
    </row>
    <row r="265" spans="2:2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8"/>
    </row>
    <row r="266" spans="2:21" x14ac:dyDescent="0.2"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3"/>
    </row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  <row r="404" s="29" customFormat="1" x14ac:dyDescent="0.2"/>
    <row r="405" s="29" customFormat="1" x14ac:dyDescent="0.2"/>
    <row r="406" s="29" customFormat="1" x14ac:dyDescent="0.2"/>
    <row r="407" s="29" customFormat="1" x14ac:dyDescent="0.2"/>
    <row r="408" s="29" customFormat="1" x14ac:dyDescent="0.2"/>
    <row r="409" s="29" customFormat="1" x14ac:dyDescent="0.2"/>
    <row r="410" s="29" customFormat="1" x14ac:dyDescent="0.2"/>
    <row r="411" s="29" customFormat="1" x14ac:dyDescent="0.2"/>
    <row r="412" s="29" customFormat="1" x14ac:dyDescent="0.2"/>
    <row r="413" s="29" customFormat="1" x14ac:dyDescent="0.2"/>
    <row r="414" s="29" customFormat="1" x14ac:dyDescent="0.2"/>
    <row r="415" s="29" customFormat="1" x14ac:dyDescent="0.2"/>
    <row r="416" s="29" customFormat="1" x14ac:dyDescent="0.2"/>
    <row r="417" s="29" customFormat="1" x14ac:dyDescent="0.2"/>
    <row r="418" s="29" customFormat="1" x14ac:dyDescent="0.2"/>
    <row r="419" s="29" customFormat="1" x14ac:dyDescent="0.2"/>
    <row r="420" s="29" customFormat="1" x14ac:dyDescent="0.2"/>
    <row r="421" s="29" customFormat="1" x14ac:dyDescent="0.2"/>
    <row r="422" s="29" customFormat="1" x14ac:dyDescent="0.2"/>
    <row r="423" s="29" customFormat="1" x14ac:dyDescent="0.2"/>
    <row r="424" s="29" customFormat="1" x14ac:dyDescent="0.2"/>
    <row r="425" s="29" customFormat="1" x14ac:dyDescent="0.2"/>
    <row r="426" s="29" customFormat="1" x14ac:dyDescent="0.2"/>
    <row r="427" s="29" customFormat="1" x14ac:dyDescent="0.2"/>
    <row r="428" s="29" customFormat="1" x14ac:dyDescent="0.2"/>
    <row r="429" s="29" customFormat="1" x14ac:dyDescent="0.2"/>
    <row r="430" s="29" customFormat="1" x14ac:dyDescent="0.2"/>
    <row r="431" s="29" customFormat="1" x14ac:dyDescent="0.2"/>
    <row r="432" s="29" customFormat="1" x14ac:dyDescent="0.2"/>
    <row r="433" s="29" customFormat="1" x14ac:dyDescent="0.2"/>
    <row r="434" s="29" customFormat="1" x14ac:dyDescent="0.2"/>
    <row r="435" s="29" customFormat="1" x14ac:dyDescent="0.2"/>
    <row r="436" s="29" customFormat="1" x14ac:dyDescent="0.2"/>
    <row r="437" s="29" customFormat="1" x14ac:dyDescent="0.2"/>
    <row r="438" s="29" customFormat="1" x14ac:dyDescent="0.2"/>
    <row r="439" s="29" customFormat="1" x14ac:dyDescent="0.2"/>
    <row r="440" s="29" customFormat="1" x14ac:dyDescent="0.2"/>
    <row r="441" s="29" customFormat="1" x14ac:dyDescent="0.2"/>
    <row r="442" s="29" customFormat="1" x14ac:dyDescent="0.2"/>
    <row r="443" s="29" customFormat="1" x14ac:dyDescent="0.2"/>
    <row r="444" s="29" customFormat="1" x14ac:dyDescent="0.2"/>
    <row r="445" s="29" customFormat="1" x14ac:dyDescent="0.2"/>
    <row r="446" s="29" customFormat="1" x14ac:dyDescent="0.2"/>
    <row r="447" s="29" customFormat="1" x14ac:dyDescent="0.2"/>
    <row r="448" s="29" customFormat="1" x14ac:dyDescent="0.2"/>
    <row r="449" s="29" customFormat="1" x14ac:dyDescent="0.2"/>
    <row r="450" s="29" customFormat="1" x14ac:dyDescent="0.2"/>
    <row r="451" s="29" customFormat="1" x14ac:dyDescent="0.2"/>
    <row r="452" s="29" customFormat="1" x14ac:dyDescent="0.2"/>
    <row r="453" s="29" customFormat="1" x14ac:dyDescent="0.2"/>
    <row r="454" s="29" customFormat="1" x14ac:dyDescent="0.2"/>
    <row r="455" s="29" customFormat="1" x14ac:dyDescent="0.2"/>
    <row r="456" s="29" customFormat="1" x14ac:dyDescent="0.2"/>
    <row r="457" s="29" customFormat="1" x14ac:dyDescent="0.2"/>
    <row r="458" s="29" customFormat="1" x14ac:dyDescent="0.2"/>
    <row r="459" s="29" customFormat="1" x14ac:dyDescent="0.2"/>
    <row r="460" s="29" customFormat="1" x14ac:dyDescent="0.2"/>
    <row r="461" s="29" customFormat="1" x14ac:dyDescent="0.2"/>
    <row r="462" s="29" customFormat="1" x14ac:dyDescent="0.2"/>
    <row r="463" s="29" customFormat="1" x14ac:dyDescent="0.2"/>
    <row r="464" s="29" customFormat="1" x14ac:dyDescent="0.2"/>
    <row r="465" s="29" customFormat="1" x14ac:dyDescent="0.2"/>
    <row r="466" s="29" customFormat="1" x14ac:dyDescent="0.2"/>
    <row r="467" s="29" customFormat="1" x14ac:dyDescent="0.2"/>
    <row r="468" s="29" customFormat="1" x14ac:dyDescent="0.2"/>
    <row r="469" s="29" customFormat="1" x14ac:dyDescent="0.2"/>
    <row r="470" s="29" customFormat="1" x14ac:dyDescent="0.2"/>
    <row r="471" s="29" customFormat="1" x14ac:dyDescent="0.2"/>
    <row r="472" s="29" customFormat="1" x14ac:dyDescent="0.2"/>
    <row r="473" s="29" customFormat="1" x14ac:dyDescent="0.2"/>
    <row r="474" s="29" customFormat="1" x14ac:dyDescent="0.2"/>
    <row r="475" s="29" customFormat="1" x14ac:dyDescent="0.2"/>
    <row r="476" s="29" customFormat="1" x14ac:dyDescent="0.2"/>
    <row r="477" s="29" customFormat="1" x14ac:dyDescent="0.2"/>
    <row r="478" s="29" customFormat="1" x14ac:dyDescent="0.2"/>
    <row r="479" s="29" customFormat="1" x14ac:dyDescent="0.2"/>
    <row r="480" s="29" customFormat="1" x14ac:dyDescent="0.2"/>
    <row r="481" s="29" customFormat="1" x14ac:dyDescent="0.2"/>
    <row r="482" s="29" customFormat="1" x14ac:dyDescent="0.2"/>
    <row r="483" s="29" customFormat="1" x14ac:dyDescent="0.2"/>
    <row r="484" s="29" customFormat="1" x14ac:dyDescent="0.2"/>
    <row r="485" s="29" customFormat="1" x14ac:dyDescent="0.2"/>
    <row r="486" s="29" customFormat="1" x14ac:dyDescent="0.2"/>
    <row r="487" s="29" customFormat="1" x14ac:dyDescent="0.2"/>
    <row r="488" s="29" customFormat="1" x14ac:dyDescent="0.2"/>
    <row r="489" s="29" customFormat="1" x14ac:dyDescent="0.2"/>
    <row r="490" s="29" customFormat="1" x14ac:dyDescent="0.2"/>
    <row r="491" s="29" customFormat="1" x14ac:dyDescent="0.2"/>
    <row r="492" s="29" customFormat="1" x14ac:dyDescent="0.2"/>
    <row r="493" s="29" customFormat="1" x14ac:dyDescent="0.2"/>
    <row r="494" s="29" customFormat="1" x14ac:dyDescent="0.2"/>
    <row r="495" s="29" customFormat="1" x14ac:dyDescent="0.2"/>
    <row r="496" s="29" customFormat="1" x14ac:dyDescent="0.2"/>
    <row r="497" s="29" customFormat="1" x14ac:dyDescent="0.2"/>
    <row r="498" s="29" customFormat="1" x14ac:dyDescent="0.2"/>
    <row r="499" s="29" customFormat="1" x14ac:dyDescent="0.2"/>
    <row r="500" s="29" customFormat="1" x14ac:dyDescent="0.2"/>
    <row r="501" s="29" customFormat="1" x14ac:dyDescent="0.2"/>
    <row r="502" s="29" customFormat="1" x14ac:dyDescent="0.2"/>
    <row r="503" s="29" customFormat="1" x14ac:dyDescent="0.2"/>
    <row r="504" s="29" customFormat="1" x14ac:dyDescent="0.2"/>
    <row r="505" s="29" customFormat="1" x14ac:dyDescent="0.2"/>
    <row r="506" s="29" customFormat="1" x14ac:dyDescent="0.2"/>
    <row r="507" s="29" customFormat="1" x14ac:dyDescent="0.2"/>
    <row r="508" s="29" customFormat="1" x14ac:dyDescent="0.2"/>
    <row r="509" s="29" customFormat="1" x14ac:dyDescent="0.2"/>
    <row r="510" s="29" customFormat="1" x14ac:dyDescent="0.2"/>
    <row r="511" s="29" customFormat="1" x14ac:dyDescent="0.2"/>
    <row r="512" s="29" customFormat="1" x14ac:dyDescent="0.2"/>
    <row r="513" s="29" customFormat="1" x14ac:dyDescent="0.2"/>
    <row r="514" s="29" customFormat="1" x14ac:dyDescent="0.2"/>
    <row r="515" s="29" customFormat="1" x14ac:dyDescent="0.2"/>
    <row r="516" s="29" customFormat="1" x14ac:dyDescent="0.2"/>
    <row r="517" s="29" customFormat="1" x14ac:dyDescent="0.2"/>
    <row r="518" s="29" customFormat="1" x14ac:dyDescent="0.2"/>
    <row r="519" s="29" customFormat="1" x14ac:dyDescent="0.2"/>
    <row r="520" s="29" customFormat="1" x14ac:dyDescent="0.2"/>
    <row r="521" s="29" customFormat="1" x14ac:dyDescent="0.2"/>
    <row r="522" s="29" customFormat="1" x14ac:dyDescent="0.2"/>
    <row r="523" s="29" customFormat="1" x14ac:dyDescent="0.2"/>
    <row r="524" s="29" customFormat="1" x14ac:dyDescent="0.2"/>
    <row r="525" s="29" customFormat="1" x14ac:dyDescent="0.2"/>
    <row r="526" s="29" customFormat="1" x14ac:dyDescent="0.2"/>
    <row r="527" s="29" customFormat="1" x14ac:dyDescent="0.2"/>
    <row r="528" s="29" customFormat="1" x14ac:dyDescent="0.2"/>
    <row r="529" s="29" customFormat="1" x14ac:dyDescent="0.2"/>
    <row r="530" s="29" customFormat="1" x14ac:dyDescent="0.2"/>
    <row r="531" s="29" customFormat="1" x14ac:dyDescent="0.2"/>
    <row r="532" s="29" customFormat="1" x14ac:dyDescent="0.2"/>
    <row r="533" s="29" customFormat="1" x14ac:dyDescent="0.2"/>
    <row r="534" s="29" customFormat="1" x14ac:dyDescent="0.2"/>
    <row r="535" s="29" customFormat="1" x14ac:dyDescent="0.2"/>
    <row r="536" s="29" customFormat="1" x14ac:dyDescent="0.2"/>
    <row r="537" s="29" customFormat="1" x14ac:dyDescent="0.2"/>
    <row r="538" s="29" customFormat="1" x14ac:dyDescent="0.2"/>
    <row r="539" s="29" customFormat="1" x14ac:dyDescent="0.2"/>
    <row r="540" s="29" customFormat="1" x14ac:dyDescent="0.2"/>
    <row r="541" s="29" customFormat="1" x14ac:dyDescent="0.2"/>
    <row r="542" s="29" customFormat="1" x14ac:dyDescent="0.2"/>
    <row r="543" s="29" customFormat="1" x14ac:dyDescent="0.2"/>
    <row r="544" s="29" customFormat="1" x14ac:dyDescent="0.2"/>
    <row r="545" s="29" customFormat="1" x14ac:dyDescent="0.2"/>
    <row r="546" s="29" customFormat="1" x14ac:dyDescent="0.2"/>
    <row r="547" s="29" customFormat="1" x14ac:dyDescent="0.2"/>
    <row r="548" s="29" customFormat="1" x14ac:dyDescent="0.2"/>
    <row r="549" s="29" customFormat="1" x14ac:dyDescent="0.2"/>
    <row r="550" s="29" customFormat="1" x14ac:dyDescent="0.2"/>
    <row r="551" s="29" customFormat="1" x14ac:dyDescent="0.2"/>
    <row r="552" s="29" customFormat="1" x14ac:dyDescent="0.2"/>
    <row r="553" s="29" customFormat="1" x14ac:dyDescent="0.2"/>
    <row r="554" s="29" customFormat="1" x14ac:dyDescent="0.2"/>
    <row r="555" s="29" customFormat="1" x14ac:dyDescent="0.2"/>
    <row r="556" s="29" customFormat="1" x14ac:dyDescent="0.2"/>
    <row r="557" s="29" customFormat="1" x14ac:dyDescent="0.2"/>
    <row r="558" s="29" customFormat="1" x14ac:dyDescent="0.2"/>
    <row r="559" s="29" customFormat="1" x14ac:dyDescent="0.2"/>
    <row r="560" s="29" customFormat="1" x14ac:dyDescent="0.2"/>
    <row r="561" s="29" customFormat="1" x14ac:dyDescent="0.2"/>
    <row r="562" s="29" customFormat="1" x14ac:dyDescent="0.2"/>
    <row r="563" s="29" customFormat="1" x14ac:dyDescent="0.2"/>
    <row r="564" s="29" customFormat="1" x14ac:dyDescent="0.2"/>
    <row r="565" s="29" customFormat="1" x14ac:dyDescent="0.2"/>
    <row r="566" s="29" customFormat="1" x14ac:dyDescent="0.2"/>
    <row r="567" s="29" customFormat="1" x14ac:dyDescent="0.2"/>
    <row r="568" s="29" customFormat="1" x14ac:dyDescent="0.2"/>
    <row r="569" s="29" customFormat="1" x14ac:dyDescent="0.2"/>
    <row r="570" s="29" customFormat="1" x14ac:dyDescent="0.2"/>
    <row r="571" s="29" customFormat="1" x14ac:dyDescent="0.2"/>
    <row r="572" s="29" customFormat="1" x14ac:dyDescent="0.2"/>
    <row r="573" s="29" customFormat="1" x14ac:dyDescent="0.2"/>
    <row r="574" s="29" customFormat="1" x14ac:dyDescent="0.2"/>
    <row r="575" s="29" customFormat="1" x14ac:dyDescent="0.2"/>
    <row r="576" s="29" customFormat="1" x14ac:dyDescent="0.2"/>
    <row r="577" s="29" customFormat="1" x14ac:dyDescent="0.2"/>
    <row r="578" s="29" customFormat="1" x14ac:dyDescent="0.2"/>
    <row r="579" s="29" customFormat="1" x14ac:dyDescent="0.2"/>
    <row r="580" s="29" customFormat="1" x14ac:dyDescent="0.2"/>
  </sheetData>
  <mergeCells count="3">
    <mergeCell ref="H2:J2"/>
    <mergeCell ref="D5:F5"/>
    <mergeCell ref="G5:L5"/>
  </mergeCells>
  <phoneticPr fontId="2" type="noConversion"/>
  <conditionalFormatting sqref="E210:R210">
    <cfRule type="cellIs" dxfId="1" priority="1" stopIfTrue="1" operator="lessThan">
      <formula>0</formula>
    </cfRule>
  </conditionalFormatting>
  <conditionalFormatting sqref="F9">
    <cfRule type="cellIs" dxfId="0" priority="2" stopIfTrue="1" operator="lessThan">
      <formula>0</formula>
    </cfRule>
  </conditionalFormatting>
  <dataValidations disablePrompts="1" count="3">
    <dataValidation type="list" allowBlank="1" showInputMessage="1" showErrorMessage="1" sqref="N5" xr:uid="{00000000-0002-0000-0000-000000000000}">
      <formula1>"Soles,Dólares"</formula1>
    </dataValidation>
    <dataValidation type="list" allowBlank="1" showInputMessage="1" showErrorMessage="1" sqref="P5" xr:uid="{00000000-0002-0000-0000-000001000000}">
      <formula1>Años</formula1>
    </dataValidation>
    <dataValidation type="list" allowBlank="1" showInputMessage="1" showErrorMessage="1" sqref="D14 D46 D78 D110 D142 D174" xr:uid="{2C52879C-A1EE-40AE-BE55-5CD89D5EF4E6}">
      <formula1>Tipo_Gastos</formula1>
    </dataValidation>
  </dataValidations>
  <hyperlinks>
    <hyperlink ref="G2" location="'Plantilla gastos'!G213" tooltip="Ver GRÁFICOS" display="▼ gráficos" xr:uid="{00000000-0004-0000-0000-000000000000}"/>
    <hyperlink ref="K2" location="'Registro de gastos'!A1" tooltip="Ir a la hoja SIGUIENTE" display="Gastos ►" xr:uid="{00000000-0004-0000-0000-000001000000}"/>
  </hyperlinks>
  <printOptions horizontalCentered="1" verticalCentered="1"/>
  <pageMargins left="0" right="0" top="0" bottom="0" header="0" footer="0"/>
  <pageSetup paperSize="9" scale="53" orientation="landscape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9"/>
  <sheetViews>
    <sheetView showGridLines="0" tabSelected="1" workbookViewId="0">
      <pane xSplit="8" ySplit="4" topLeftCell="I5" activePane="bottomRight" state="frozen"/>
      <selection pane="topRight" activeCell="F1" sqref="F1"/>
      <selection pane="bottomLeft" activeCell="A6" sqref="A6"/>
      <selection pane="bottomRight"/>
    </sheetView>
  </sheetViews>
  <sheetFormatPr baseColWidth="10" defaultRowHeight="12.75" x14ac:dyDescent="0.2"/>
  <cols>
    <col min="1" max="1" width="11.42578125" style="81"/>
    <col min="2" max="2" width="24.140625" style="74" customWidth="1"/>
    <col min="3" max="3" width="42.28515625" style="74" bestFit="1" customWidth="1"/>
    <col min="4" max="4" width="37.140625" style="74" customWidth="1"/>
    <col min="7" max="7" width="11.42578125" style="74"/>
    <col min="8" max="8" width="11.42578125" style="85"/>
    <col min="9" max="10" width="11.42578125" style="76"/>
    <col min="11" max="16384" width="11.42578125" style="74"/>
  </cols>
  <sheetData>
    <row r="1" spans="1:10" ht="21" x14ac:dyDescent="0.35">
      <c r="A1" s="87" t="s">
        <v>105</v>
      </c>
      <c r="E1" s="74"/>
      <c r="F1" s="85"/>
      <c r="H1" s="74"/>
      <c r="I1" s="74"/>
      <c r="J1" s="74"/>
    </row>
    <row r="2" spans="1:10" ht="12" x14ac:dyDescent="0.2">
      <c r="A2" s="74"/>
      <c r="E2" s="74"/>
      <c r="F2" s="85"/>
      <c r="H2" s="74"/>
      <c r="I2" s="74"/>
      <c r="J2" s="74"/>
    </row>
    <row r="3" spans="1:10" s="75" customFormat="1" ht="12" x14ac:dyDescent="0.2">
      <c r="A3" s="78" t="s">
        <v>28</v>
      </c>
      <c r="B3" s="78"/>
      <c r="C3" s="78"/>
      <c r="D3" s="78"/>
      <c r="E3" s="78"/>
      <c r="F3" s="79"/>
      <c r="G3" s="77" t="s">
        <v>29</v>
      </c>
      <c r="H3" s="77"/>
    </row>
    <row r="4" spans="1:10" s="75" customFormat="1" ht="12" x14ac:dyDescent="0.2">
      <c r="A4" s="82" t="s">
        <v>21</v>
      </c>
      <c r="B4" s="82" t="s">
        <v>22</v>
      </c>
      <c r="C4" s="82" t="s">
        <v>110</v>
      </c>
      <c r="D4" s="82" t="s">
        <v>115</v>
      </c>
      <c r="E4" s="82" t="s">
        <v>24</v>
      </c>
      <c r="F4" s="83" t="s">
        <v>25</v>
      </c>
      <c r="G4" s="84" t="s">
        <v>26</v>
      </c>
      <c r="H4" s="84" t="s">
        <v>27</v>
      </c>
    </row>
    <row r="5" spans="1:10" ht="12" x14ac:dyDescent="0.2">
      <c r="A5" s="81">
        <f t="shared" ref="A5:A18" ca="1" si="0">RANDBETWEEN(43101,43281)</f>
        <v>43105</v>
      </c>
      <c r="B5" s="74" t="s">
        <v>109</v>
      </c>
      <c r="C5" s="74" t="s">
        <v>35</v>
      </c>
      <c r="D5" s="74" t="str">
        <f>IFERROR(INDEX(Tablas!$I$5:$I$1048576,MATCH(Tabla7[[#This Row],[Cuenta asociada]],Tablas!$H$5:$H$1048576,0),1),"")</f>
        <v>GASTOS DE PERSONAL</v>
      </c>
      <c r="E5" s="74" t="s">
        <v>30</v>
      </c>
      <c r="F5" s="85">
        <f t="shared" ref="F5:F19" ca="1" si="1">RANDBETWEEN(100,9000)</f>
        <v>3153</v>
      </c>
      <c r="G5" s="76" t="str">
        <f ca="1">IF($A5="","",VLOOKUP(MONTH(A5),Tablas!$C$5:$D$16,2,0))</f>
        <v>Enero</v>
      </c>
      <c r="H5" s="76">
        <f ca="1">IF($A5="","",YEAR(A5))</f>
        <v>2018</v>
      </c>
      <c r="I5" s="74"/>
      <c r="J5" s="74"/>
    </row>
    <row r="6" spans="1:10" ht="12" x14ac:dyDescent="0.2">
      <c r="A6" s="81">
        <f t="shared" ca="1" si="0"/>
        <v>43142</v>
      </c>
      <c r="B6" s="74" t="s">
        <v>109</v>
      </c>
      <c r="C6" s="74" t="s">
        <v>36</v>
      </c>
      <c r="D6" s="74" t="str">
        <f>IFERROR(INDEX(Tablas!$I$5:$I$1048576,MATCH(Tabla7[[#This Row],[Cuenta asociada]],Tablas!$H$5:$H$1048576,0),1),"")</f>
        <v>GASTOS DE PERSONAL</v>
      </c>
      <c r="E6" s="74" t="s">
        <v>30</v>
      </c>
      <c r="F6" s="86">
        <f t="shared" ca="1" si="1"/>
        <v>5203</v>
      </c>
      <c r="G6" s="76" t="str">
        <f ca="1">IF($A6="","",VLOOKUP(MONTH(A6),Tablas!$C$5:$D$16,2,0))</f>
        <v>Febrero</v>
      </c>
      <c r="H6" s="76">
        <f ca="1">IF($A6="","",YEAR(A6))</f>
        <v>2018</v>
      </c>
      <c r="I6" s="74"/>
      <c r="J6" s="74"/>
    </row>
    <row r="7" spans="1:10" ht="12" x14ac:dyDescent="0.2">
      <c r="A7" s="81">
        <f t="shared" ca="1" si="0"/>
        <v>43216</v>
      </c>
      <c r="B7" s="74" t="s">
        <v>109</v>
      </c>
      <c r="C7" s="74" t="s">
        <v>37</v>
      </c>
      <c r="D7" s="74" t="str">
        <f>IFERROR(INDEX(Tablas!$I$5:$I$1048576,MATCH(Tabla7[[#This Row],[Cuenta asociada]],Tablas!$H$5:$H$1048576,0),1),"")</f>
        <v>GASTOS DE PERSONAL</v>
      </c>
      <c r="E7" s="74" t="s">
        <v>30</v>
      </c>
      <c r="F7" s="86">
        <f t="shared" ca="1" si="1"/>
        <v>8210</v>
      </c>
      <c r="G7" s="76" t="str">
        <f ca="1">IF($A7="","",VLOOKUP(MONTH(A7),Tablas!$C$5:$D$16,2,0))</f>
        <v>Abril</v>
      </c>
      <c r="H7" s="76">
        <f ca="1">IF($A7="","",YEAR(A7))</f>
        <v>2018</v>
      </c>
      <c r="I7" s="74"/>
      <c r="J7" s="74"/>
    </row>
    <row r="8" spans="1:10" ht="12" x14ac:dyDescent="0.2">
      <c r="A8" s="90">
        <f t="shared" ca="1" si="0"/>
        <v>43192</v>
      </c>
      <c r="B8" s="74" t="s">
        <v>109</v>
      </c>
      <c r="C8" s="91" t="s">
        <v>38</v>
      </c>
      <c r="D8" s="74" t="str">
        <f>IFERROR(INDEX(Tablas!$I$5:$I$1048576,MATCH(Tabla7[[#This Row],[Cuenta asociada]],Tablas!$H$5:$H$1048576,0),1),"")</f>
        <v>GASTOS DE PERSONAL</v>
      </c>
      <c r="E8" s="74" t="s">
        <v>30</v>
      </c>
      <c r="F8" s="92">
        <f t="shared" ca="1" si="1"/>
        <v>5992</v>
      </c>
      <c r="G8" s="93" t="str">
        <f ca="1">IF($A8="","",VLOOKUP(MONTH(A8),Tablas!$C$5:$D$16,2,0))</f>
        <v>Abril</v>
      </c>
      <c r="H8" s="93">
        <f ca="1">IF($A8="","",YEAR(A8))</f>
        <v>2018</v>
      </c>
      <c r="I8" s="74"/>
      <c r="J8" s="74"/>
    </row>
    <row r="9" spans="1:10" ht="12" x14ac:dyDescent="0.2">
      <c r="A9" s="105">
        <f t="shared" ca="1" si="0"/>
        <v>43126</v>
      </c>
      <c r="B9" s="74" t="s">
        <v>109</v>
      </c>
      <c r="C9" s="106" t="s">
        <v>39</v>
      </c>
      <c r="D9" s="74" t="str">
        <f>IFERROR(INDEX(Tablas!$I$5:$I$1048576,MATCH(Tabla7[[#This Row],[Cuenta asociada]],Tablas!$H$5:$H$1048576,0),1),"")</f>
        <v>GASTOS DE PERSONAL</v>
      </c>
      <c r="E9" s="74" t="s">
        <v>30</v>
      </c>
      <c r="F9" s="107">
        <f t="shared" ca="1" si="1"/>
        <v>5565</v>
      </c>
      <c r="G9" s="108" t="str">
        <f ca="1">IF($A9="","",VLOOKUP(MONTH(A9),Tablas!$C$5:$D$16,2,0))</f>
        <v>Enero</v>
      </c>
      <c r="H9" s="108">
        <f t="shared" ref="H9:H18" ca="1" si="2">IF($A9="","",YEAR(A9))</f>
        <v>2018</v>
      </c>
      <c r="J9" s="74"/>
    </row>
    <row r="10" spans="1:10" ht="12" x14ac:dyDescent="0.2">
      <c r="A10" s="105">
        <f t="shared" ca="1" si="0"/>
        <v>43231</v>
      </c>
      <c r="B10" s="74" t="s">
        <v>109</v>
      </c>
      <c r="C10" s="106" t="s">
        <v>40</v>
      </c>
      <c r="D10" s="74" t="str">
        <f>IFERROR(INDEX(Tablas!$I$5:$I$1048576,MATCH(Tabla7[[#This Row],[Cuenta asociada]],Tablas!$H$5:$H$1048576,0),1),"")</f>
        <v>GASTOS DE PERSONAL</v>
      </c>
      <c r="E10" s="74" t="s">
        <v>30</v>
      </c>
      <c r="F10" s="107">
        <f t="shared" ca="1" si="1"/>
        <v>3394</v>
      </c>
      <c r="G10" s="108" t="str">
        <f ca="1">IF($A10="","",VLOOKUP(MONTH(A10),Tablas!$C$5:$D$16,2,0))</f>
        <v>Mayo</v>
      </c>
      <c r="H10" s="108">
        <f t="shared" ca="1" si="2"/>
        <v>2018</v>
      </c>
      <c r="J10" s="74"/>
    </row>
    <row r="11" spans="1:10" ht="12" x14ac:dyDescent="0.2">
      <c r="A11" s="105">
        <f t="shared" ca="1" si="0"/>
        <v>43227</v>
      </c>
      <c r="B11" s="74" t="s">
        <v>109</v>
      </c>
      <c r="C11" s="106" t="s">
        <v>41</v>
      </c>
      <c r="D11" s="74" t="str">
        <f>IFERROR(INDEX(Tablas!$I$5:$I$1048576,MATCH(Tabla7[[#This Row],[Cuenta asociada]],Tablas!$H$5:$H$1048576,0),1),"")</f>
        <v>GASTOS DE PERSONAL</v>
      </c>
      <c r="E11" s="74" t="s">
        <v>30</v>
      </c>
      <c r="F11" s="107">
        <f t="shared" ca="1" si="1"/>
        <v>3248</v>
      </c>
      <c r="G11" s="108" t="str">
        <f ca="1">IF($A11="","",VLOOKUP(MONTH(A11),Tablas!$C$5:$D$16,2,0))</f>
        <v>Mayo</v>
      </c>
      <c r="H11" s="108">
        <f t="shared" ca="1" si="2"/>
        <v>2018</v>
      </c>
      <c r="J11" s="74"/>
    </row>
    <row r="12" spans="1:10" ht="12" x14ac:dyDescent="0.2">
      <c r="A12" s="105">
        <f t="shared" ca="1" si="0"/>
        <v>43274</v>
      </c>
      <c r="B12" s="74" t="s">
        <v>109</v>
      </c>
      <c r="C12" s="106" t="s">
        <v>42</v>
      </c>
      <c r="D12" s="74" t="str">
        <f>IFERROR(INDEX(Tablas!$I$5:$I$1048576,MATCH(Tabla7[[#This Row],[Cuenta asociada]],Tablas!$H$5:$H$1048576,0),1),"")</f>
        <v>GASTOS DE PERSONAL</v>
      </c>
      <c r="E12" s="74" t="s">
        <v>30</v>
      </c>
      <c r="F12" s="107">
        <f t="shared" ca="1" si="1"/>
        <v>928</v>
      </c>
      <c r="G12" s="108" t="str">
        <f ca="1">IF($A12="","",VLOOKUP(MONTH(A12),Tablas!$C$5:$D$16,2,0))</f>
        <v>Junio</v>
      </c>
      <c r="H12" s="108">
        <f t="shared" ca="1" si="2"/>
        <v>2018</v>
      </c>
      <c r="J12" s="74"/>
    </row>
    <row r="13" spans="1:10" ht="12" x14ac:dyDescent="0.2">
      <c r="A13" s="105">
        <f t="shared" ca="1" si="0"/>
        <v>43204</v>
      </c>
      <c r="B13" s="74" t="s">
        <v>109</v>
      </c>
      <c r="C13" s="106" t="s">
        <v>43</v>
      </c>
      <c r="D13" s="74" t="str">
        <f>IFERROR(INDEX(Tablas!$I$5:$I$1048576,MATCH(Tabla7[[#This Row],[Cuenta asociada]],Tablas!$H$5:$H$1048576,0),1),"")</f>
        <v>GASTOS DE PERSONAL</v>
      </c>
      <c r="E13" s="74" t="s">
        <v>30</v>
      </c>
      <c r="F13" s="107">
        <f t="shared" ca="1" si="1"/>
        <v>1642</v>
      </c>
      <c r="G13" s="108" t="str">
        <f ca="1">IF($A13="","",VLOOKUP(MONTH(A13),Tablas!$C$5:$D$16,2,0))</f>
        <v>Abril</v>
      </c>
      <c r="H13" s="108">
        <f t="shared" ca="1" si="2"/>
        <v>2018</v>
      </c>
      <c r="J13" s="74"/>
    </row>
    <row r="14" spans="1:10" ht="12" x14ac:dyDescent="0.2">
      <c r="A14" s="105">
        <f t="shared" ca="1" si="0"/>
        <v>43222</v>
      </c>
      <c r="B14" s="74" t="s">
        <v>109</v>
      </c>
      <c r="C14" s="106" t="s">
        <v>44</v>
      </c>
      <c r="D14" s="74" t="str">
        <f>IFERROR(INDEX(Tablas!$I$5:$I$1048576,MATCH(Tabla7[[#This Row],[Cuenta asociada]],Tablas!$H$5:$H$1048576,0),1),"")</f>
        <v>GASTOS DE PERSONAL</v>
      </c>
      <c r="E14" s="74" t="s">
        <v>30</v>
      </c>
      <c r="F14" s="107">
        <f t="shared" ca="1" si="1"/>
        <v>1149</v>
      </c>
      <c r="G14" s="108" t="str">
        <f ca="1">IF($A14="","",VLOOKUP(MONTH(A14),Tablas!$C$5:$D$16,2,0))</f>
        <v>Mayo</v>
      </c>
      <c r="H14" s="108">
        <f t="shared" ca="1" si="2"/>
        <v>2018</v>
      </c>
      <c r="J14" s="74"/>
    </row>
    <row r="15" spans="1:10" ht="12" x14ac:dyDescent="0.2">
      <c r="A15" s="105">
        <f t="shared" ca="1" si="0"/>
        <v>43132</v>
      </c>
      <c r="B15" s="74" t="s">
        <v>109</v>
      </c>
      <c r="C15" s="106" t="s">
        <v>45</v>
      </c>
      <c r="D15" s="74" t="str">
        <f>IFERROR(INDEX(Tablas!$I$5:$I$1048576,MATCH(Tabla7[[#This Row],[Cuenta asociada]],Tablas!$H$5:$H$1048576,0),1),"")</f>
        <v>GASTOS DE PERSONAL</v>
      </c>
      <c r="E15" s="74" t="s">
        <v>30</v>
      </c>
      <c r="F15" s="107">
        <f t="shared" ca="1" si="1"/>
        <v>1096</v>
      </c>
      <c r="G15" s="108" t="str">
        <f ca="1">IF($A15="","",VLOOKUP(MONTH(A15),Tablas!$C$5:$D$16,2,0))</f>
        <v>Febrero</v>
      </c>
      <c r="H15" s="108">
        <f t="shared" ca="1" si="2"/>
        <v>2018</v>
      </c>
      <c r="J15" s="74"/>
    </row>
    <row r="16" spans="1:10" ht="12" x14ac:dyDescent="0.2">
      <c r="A16" s="105">
        <f t="shared" ca="1" si="0"/>
        <v>43215</v>
      </c>
      <c r="B16" s="74" t="s">
        <v>109</v>
      </c>
      <c r="C16" s="106" t="s">
        <v>46</v>
      </c>
      <c r="D16" s="74" t="str">
        <f>IFERROR(INDEX(Tablas!$I$5:$I$1048576,MATCH(Tabla7[[#This Row],[Cuenta asociada]],Tablas!$H$5:$H$1048576,0),1),"")</f>
        <v>GASTOS DE PERSONAL</v>
      </c>
      <c r="E16" s="74" t="s">
        <v>30</v>
      </c>
      <c r="F16" s="107">
        <f t="shared" ca="1" si="1"/>
        <v>7236</v>
      </c>
      <c r="G16" s="108" t="str">
        <f ca="1">IF($A16="","",VLOOKUP(MONTH(A16),Tablas!$C$5:$D$16,2,0))</f>
        <v>Abril</v>
      </c>
      <c r="H16" s="108">
        <f t="shared" ca="1" si="2"/>
        <v>2018</v>
      </c>
      <c r="J16" s="74"/>
    </row>
    <row r="17" spans="1:10" ht="12" x14ac:dyDescent="0.2">
      <c r="A17" s="105">
        <f t="shared" ca="1" si="0"/>
        <v>43242</v>
      </c>
      <c r="B17" s="74" t="s">
        <v>109</v>
      </c>
      <c r="C17" s="106" t="s">
        <v>47</v>
      </c>
      <c r="D17" s="74" t="str">
        <f>IFERROR(INDEX(Tablas!$I$5:$I$1048576,MATCH(Tabla7[[#This Row],[Cuenta asociada]],Tablas!$H$5:$H$1048576,0),1),"")</f>
        <v>GASTOS DE PERSONAL</v>
      </c>
      <c r="E17" s="74" t="s">
        <v>30</v>
      </c>
      <c r="F17" s="107">
        <f t="shared" ca="1" si="1"/>
        <v>2913</v>
      </c>
      <c r="G17" s="108" t="str">
        <f ca="1">IF($A17="","",VLOOKUP(MONTH(A17),Tablas!$C$5:$D$16,2,0))</f>
        <v>Mayo</v>
      </c>
      <c r="H17" s="108">
        <f t="shared" ca="1" si="2"/>
        <v>2018</v>
      </c>
      <c r="J17" s="74"/>
    </row>
    <row r="18" spans="1:10" ht="12" x14ac:dyDescent="0.2">
      <c r="A18" s="105">
        <f t="shared" ca="1" si="0"/>
        <v>43233</v>
      </c>
      <c r="B18" s="74" t="s">
        <v>109</v>
      </c>
      <c r="C18" s="106" t="s">
        <v>48</v>
      </c>
      <c r="D18" s="74" t="str">
        <f>IFERROR(INDEX(Tablas!$I$5:$I$1048576,MATCH(Tabla7[[#This Row],[Cuenta asociada]],Tablas!$H$5:$H$1048576,0),1),"")</f>
        <v>GASTOS DE PERSONAL</v>
      </c>
      <c r="E18" s="74" t="s">
        <v>30</v>
      </c>
      <c r="F18" s="107">
        <f t="shared" ca="1" si="1"/>
        <v>7971</v>
      </c>
      <c r="G18" s="108" t="str">
        <f ca="1">IF($A18="","",VLOOKUP(MONTH(A18),Tablas!$C$5:$D$16,2,0))</f>
        <v>Mayo</v>
      </c>
      <c r="H18" s="108">
        <f t="shared" ca="1" si="2"/>
        <v>2018</v>
      </c>
      <c r="J18" s="74"/>
    </row>
    <row r="19" spans="1:10" ht="12" x14ac:dyDescent="0.2">
      <c r="A19" s="105">
        <f ca="1">RANDBETWEEN(43101,43281)</f>
        <v>43115</v>
      </c>
      <c r="B19" s="74" t="s">
        <v>109</v>
      </c>
      <c r="C19" s="106" t="s">
        <v>49</v>
      </c>
      <c r="D19" s="74" t="str">
        <f>IFERROR(INDEX(Tablas!$I$5:$I$1048576,MATCH(Tabla7[[#This Row],[Cuenta asociada]],Tablas!$H$5:$H$1048576,0),1),"")</f>
        <v>GASTOS DE PERSONAL</v>
      </c>
      <c r="E19" s="74" t="s">
        <v>30</v>
      </c>
      <c r="F19" s="107">
        <f t="shared" ca="1" si="1"/>
        <v>4945</v>
      </c>
      <c r="G19" s="108" t="str">
        <f ca="1">IF($A19="","",VLOOKUP(MONTH(A19),Tablas!$C$5:$D$16,2,0))</f>
        <v>Enero</v>
      </c>
      <c r="H19" s="108">
        <f ca="1">IF($A19="","",YEAR(A19))</f>
        <v>2018</v>
      </c>
      <c r="J19" s="74"/>
    </row>
    <row r="20" spans="1:10" ht="12" x14ac:dyDescent="0.2">
      <c r="A20" s="105">
        <f t="shared" ref="A20:A51" ca="1" si="3">RANDBETWEEN(43101,43281)</f>
        <v>43260</v>
      </c>
      <c r="B20" s="74" t="s">
        <v>109</v>
      </c>
      <c r="C20" s="106" t="s">
        <v>50</v>
      </c>
      <c r="D20" s="74" t="str">
        <f>IFERROR(INDEX(Tablas!$I$5:$I$1048576,MATCH(Tabla7[[#This Row],[Cuenta asociada]],Tablas!$H$5:$H$1048576,0),1),"")</f>
        <v>GASTOS DE PERSONAL</v>
      </c>
      <c r="E20" s="74" t="s">
        <v>30</v>
      </c>
      <c r="F20" s="107">
        <f t="shared" ref="F20:F51" ca="1" si="4">RANDBETWEEN(100,9000)</f>
        <v>8891</v>
      </c>
      <c r="G20" s="108" t="str">
        <f ca="1">IF($A20="","",VLOOKUP(MONTH(A20),Tablas!$C$5:$D$16,2,0))</f>
        <v>Junio</v>
      </c>
      <c r="H20" s="108">
        <f t="shared" ref="H20:H51" ca="1" si="5">IF($A20="","",YEAR(A20))</f>
        <v>2018</v>
      </c>
    </row>
    <row r="21" spans="1:10" ht="12" x14ac:dyDescent="0.2">
      <c r="A21" s="105">
        <f t="shared" ca="1" si="3"/>
        <v>43117</v>
      </c>
      <c r="B21" s="74" t="s">
        <v>109</v>
      </c>
      <c r="C21" s="106" t="s">
        <v>102</v>
      </c>
      <c r="D21" s="74" t="str">
        <f>IFERROR(INDEX(Tablas!$I$5:$I$1048576,MATCH(Tabla7[[#This Row],[Cuenta asociada]],Tablas!$H$5:$H$1048576,0),1),"")</f>
        <v>GASTOS DE PERSONAL</v>
      </c>
      <c r="E21" s="74" t="s">
        <v>30</v>
      </c>
      <c r="F21" s="107">
        <f t="shared" ca="1" si="4"/>
        <v>3999</v>
      </c>
      <c r="G21" s="108" t="str">
        <f ca="1">IF($A21="","",VLOOKUP(MONTH(A21),Tablas!$C$5:$D$16,2,0))</f>
        <v>Enero</v>
      </c>
      <c r="H21" s="108">
        <f t="shared" ca="1" si="5"/>
        <v>2018</v>
      </c>
    </row>
    <row r="22" spans="1:10" ht="12" x14ac:dyDescent="0.2">
      <c r="A22" s="105">
        <f t="shared" ca="1" si="3"/>
        <v>43171</v>
      </c>
      <c r="B22" s="74" t="s">
        <v>109</v>
      </c>
      <c r="C22" s="106" t="s">
        <v>52</v>
      </c>
      <c r="D22" s="74" t="str">
        <f>IFERROR(INDEX(Tablas!$I$5:$I$1048576,MATCH(Tabla7[[#This Row],[Cuenta asociada]],Tablas!$H$5:$H$1048576,0),1),"")</f>
        <v>GASTOS DE SERVICIOS DE TERCEROS</v>
      </c>
      <c r="E22" s="74" t="s">
        <v>30</v>
      </c>
      <c r="F22" s="107">
        <f t="shared" ca="1" si="4"/>
        <v>1446</v>
      </c>
      <c r="G22" s="108" t="str">
        <f ca="1">IF($A22="","",VLOOKUP(MONTH(A22),Tablas!$C$5:$D$16,2,0))</f>
        <v>Marzo</v>
      </c>
      <c r="H22" s="108">
        <f t="shared" ca="1" si="5"/>
        <v>2018</v>
      </c>
    </row>
    <row r="23" spans="1:10" ht="12" x14ac:dyDescent="0.2">
      <c r="A23" s="105">
        <f t="shared" ca="1" si="3"/>
        <v>43165</v>
      </c>
      <c r="B23" s="74" t="s">
        <v>109</v>
      </c>
      <c r="C23" s="106" t="s">
        <v>53</v>
      </c>
      <c r="D23" s="74" t="str">
        <f>IFERROR(INDEX(Tablas!$I$5:$I$1048576,MATCH(Tabla7[[#This Row],[Cuenta asociada]],Tablas!$H$5:$H$1048576,0),1),"")</f>
        <v>GASTOS DE SERVICIOS DE TERCEROS</v>
      </c>
      <c r="E23" s="74" t="s">
        <v>30</v>
      </c>
      <c r="F23" s="107">
        <f t="shared" ca="1" si="4"/>
        <v>2193</v>
      </c>
      <c r="G23" s="108" t="str">
        <f ca="1">IF($A23="","",VLOOKUP(MONTH(A23),Tablas!$C$5:$D$16,2,0))</f>
        <v>Marzo</v>
      </c>
      <c r="H23" s="108">
        <f t="shared" ca="1" si="5"/>
        <v>2018</v>
      </c>
    </row>
    <row r="24" spans="1:10" ht="12" x14ac:dyDescent="0.2">
      <c r="A24" s="105">
        <f t="shared" ca="1" si="3"/>
        <v>43181</v>
      </c>
      <c r="B24" s="74" t="s">
        <v>109</v>
      </c>
      <c r="C24" s="106" t="s">
        <v>54</v>
      </c>
      <c r="D24" s="74" t="str">
        <f>IFERROR(INDEX(Tablas!$I$5:$I$1048576,MATCH(Tabla7[[#This Row],[Cuenta asociada]],Tablas!$H$5:$H$1048576,0),1),"")</f>
        <v>GASTOS DE SERVICIOS DE TERCEROS</v>
      </c>
      <c r="E24" s="74" t="s">
        <v>30</v>
      </c>
      <c r="F24" s="107">
        <f t="shared" ca="1" si="4"/>
        <v>3919</v>
      </c>
      <c r="G24" s="108" t="str">
        <f ca="1">IF($A24="","",VLOOKUP(MONTH(A24),Tablas!$C$5:$D$16,2,0))</f>
        <v>Marzo</v>
      </c>
      <c r="H24" s="108">
        <f t="shared" ca="1" si="5"/>
        <v>2018</v>
      </c>
    </row>
    <row r="25" spans="1:10" ht="12" x14ac:dyDescent="0.2">
      <c r="A25" s="105">
        <f t="shared" ca="1" si="3"/>
        <v>43165</v>
      </c>
      <c r="B25" s="74" t="s">
        <v>109</v>
      </c>
      <c r="C25" s="106" t="s">
        <v>55</v>
      </c>
      <c r="D25" s="74" t="str">
        <f>IFERROR(INDEX(Tablas!$I$5:$I$1048576,MATCH(Tabla7[[#This Row],[Cuenta asociada]],Tablas!$H$5:$H$1048576,0),1),"")</f>
        <v>GASTOS DE SERVICIOS DE TERCEROS</v>
      </c>
      <c r="E25" s="74" t="s">
        <v>30</v>
      </c>
      <c r="F25" s="107">
        <f t="shared" ca="1" si="4"/>
        <v>8878</v>
      </c>
      <c r="G25" s="108" t="str">
        <f ca="1">IF($A25="","",VLOOKUP(MONTH(A25),Tablas!$C$5:$D$16,2,0))</f>
        <v>Marzo</v>
      </c>
      <c r="H25" s="108">
        <f t="shared" ca="1" si="5"/>
        <v>2018</v>
      </c>
    </row>
    <row r="26" spans="1:10" ht="12" x14ac:dyDescent="0.2">
      <c r="A26" s="105">
        <f t="shared" ca="1" si="3"/>
        <v>43167</v>
      </c>
      <c r="B26" s="74" t="s">
        <v>109</v>
      </c>
      <c r="C26" s="106" t="s">
        <v>56</v>
      </c>
      <c r="D26" s="74" t="str">
        <f>IFERROR(INDEX(Tablas!$I$5:$I$1048576,MATCH(Tabla7[[#This Row],[Cuenta asociada]],Tablas!$H$5:$H$1048576,0),1),"")</f>
        <v>GASTOS DE SERVICIOS DE TERCEROS</v>
      </c>
      <c r="E26" s="74" t="s">
        <v>30</v>
      </c>
      <c r="F26" s="107">
        <f t="shared" ca="1" si="4"/>
        <v>6150</v>
      </c>
      <c r="G26" s="108" t="str">
        <f ca="1">IF($A26="","",VLOOKUP(MONTH(A26),Tablas!$C$5:$D$16,2,0))</f>
        <v>Marzo</v>
      </c>
      <c r="H26" s="108">
        <f t="shared" ca="1" si="5"/>
        <v>2018</v>
      </c>
    </row>
    <row r="27" spans="1:10" ht="12" x14ac:dyDescent="0.2">
      <c r="A27" s="105">
        <f t="shared" ca="1" si="3"/>
        <v>43124</v>
      </c>
      <c r="B27" s="74" t="s">
        <v>109</v>
      </c>
      <c r="C27" s="106" t="s">
        <v>57</v>
      </c>
      <c r="D27" s="74" t="str">
        <f>IFERROR(INDEX(Tablas!$I$5:$I$1048576,MATCH(Tabla7[[#This Row],[Cuenta asociada]],Tablas!$H$5:$H$1048576,0),1),"")</f>
        <v>GASTOS DE SERVICIOS DE TERCEROS</v>
      </c>
      <c r="E27" s="74" t="s">
        <v>30</v>
      </c>
      <c r="F27" s="107">
        <f t="shared" ca="1" si="4"/>
        <v>6839</v>
      </c>
      <c r="G27" s="108" t="str">
        <f ca="1">IF($A27="","",VLOOKUP(MONTH(A27),Tablas!$C$5:$D$16,2,0))</f>
        <v>Enero</v>
      </c>
      <c r="H27" s="108">
        <f t="shared" ca="1" si="5"/>
        <v>2018</v>
      </c>
    </row>
    <row r="28" spans="1:10" ht="12" x14ac:dyDescent="0.2">
      <c r="A28" s="105">
        <f t="shared" ca="1" si="3"/>
        <v>43102</v>
      </c>
      <c r="B28" s="74" t="s">
        <v>109</v>
      </c>
      <c r="C28" s="106" t="s">
        <v>58</v>
      </c>
      <c r="D28" s="74" t="str">
        <f>IFERROR(INDEX(Tablas!$I$5:$I$1048576,MATCH(Tabla7[[#This Row],[Cuenta asociada]],Tablas!$H$5:$H$1048576,0),1),"")</f>
        <v>GASTOS DE SERVICIOS DE TERCEROS</v>
      </c>
      <c r="E28" s="74" t="s">
        <v>30</v>
      </c>
      <c r="F28" s="107">
        <f t="shared" ca="1" si="4"/>
        <v>8135</v>
      </c>
      <c r="G28" s="108" t="str">
        <f ca="1">IF($A28="","",VLOOKUP(MONTH(A28),Tablas!$C$5:$D$16,2,0))</f>
        <v>Enero</v>
      </c>
      <c r="H28" s="108">
        <f t="shared" ca="1" si="5"/>
        <v>2018</v>
      </c>
    </row>
    <row r="29" spans="1:10" ht="12" x14ac:dyDescent="0.2">
      <c r="A29" s="105">
        <f t="shared" ca="1" si="3"/>
        <v>43152</v>
      </c>
      <c r="B29" s="74" t="s">
        <v>109</v>
      </c>
      <c r="C29" s="106" t="s">
        <v>59</v>
      </c>
      <c r="D29" s="74" t="str">
        <f>IFERROR(INDEX(Tablas!$I$5:$I$1048576,MATCH(Tabla7[[#This Row],[Cuenta asociada]],Tablas!$H$5:$H$1048576,0),1),"")</f>
        <v>GASTOS DE SERVICIOS DE TERCEROS</v>
      </c>
      <c r="E29" s="74" t="s">
        <v>30</v>
      </c>
      <c r="F29" s="107">
        <f t="shared" ca="1" si="4"/>
        <v>2455</v>
      </c>
      <c r="G29" s="108" t="str">
        <f ca="1">IF($A29="","",VLOOKUP(MONTH(A29),Tablas!$C$5:$D$16,2,0))</f>
        <v>Febrero</v>
      </c>
      <c r="H29" s="108">
        <f t="shared" ca="1" si="5"/>
        <v>2018</v>
      </c>
    </row>
    <row r="30" spans="1:10" ht="12" x14ac:dyDescent="0.2">
      <c r="A30" s="105">
        <f t="shared" ca="1" si="3"/>
        <v>43146</v>
      </c>
      <c r="B30" s="74" t="s">
        <v>109</v>
      </c>
      <c r="C30" s="106" t="s">
        <v>60</v>
      </c>
      <c r="D30" s="74" t="str">
        <f>IFERROR(INDEX(Tablas!$I$5:$I$1048576,MATCH(Tabla7[[#This Row],[Cuenta asociada]],Tablas!$H$5:$H$1048576,0),1),"")</f>
        <v>GASTOS DE SERVICIOS DE TERCEROS</v>
      </c>
      <c r="E30" s="74" t="s">
        <v>30</v>
      </c>
      <c r="F30" s="107">
        <f t="shared" ca="1" si="4"/>
        <v>2103</v>
      </c>
      <c r="G30" s="108" t="str">
        <f ca="1">IF($A30="","",VLOOKUP(MONTH(A30),Tablas!$C$5:$D$16,2,0))</f>
        <v>Febrero</v>
      </c>
      <c r="H30" s="108">
        <f t="shared" ca="1" si="5"/>
        <v>2018</v>
      </c>
    </row>
    <row r="31" spans="1:10" ht="12" x14ac:dyDescent="0.2">
      <c r="A31" s="105">
        <f t="shared" ca="1" si="3"/>
        <v>43257</v>
      </c>
      <c r="B31" s="74" t="s">
        <v>109</v>
      </c>
      <c r="C31" s="106" t="s">
        <v>61</v>
      </c>
      <c r="D31" s="74" t="str">
        <f>IFERROR(INDEX(Tablas!$I$5:$I$1048576,MATCH(Tabla7[[#This Row],[Cuenta asociada]],Tablas!$H$5:$H$1048576,0),1),"")</f>
        <v>GASTOS DE SERVICIOS DE TERCEROS</v>
      </c>
      <c r="E31" s="74" t="s">
        <v>30</v>
      </c>
      <c r="F31" s="107">
        <f t="shared" ca="1" si="4"/>
        <v>5126</v>
      </c>
      <c r="G31" s="108" t="str">
        <f ca="1">IF($A31="","",VLOOKUP(MONTH(A31),Tablas!$C$5:$D$16,2,0))</f>
        <v>Junio</v>
      </c>
      <c r="H31" s="108">
        <f t="shared" ca="1" si="5"/>
        <v>2018</v>
      </c>
    </row>
    <row r="32" spans="1:10" ht="12" x14ac:dyDescent="0.2">
      <c r="A32" s="105">
        <f t="shared" ca="1" si="3"/>
        <v>43177</v>
      </c>
      <c r="B32" s="74" t="s">
        <v>109</v>
      </c>
      <c r="C32" s="106" t="s">
        <v>62</v>
      </c>
      <c r="D32" s="74" t="str">
        <f>IFERROR(INDEX(Tablas!$I$5:$I$1048576,MATCH(Tabla7[[#This Row],[Cuenta asociada]],Tablas!$H$5:$H$1048576,0),1),"")</f>
        <v>GASTOS DE SERVICIOS DE TERCEROS</v>
      </c>
      <c r="E32" s="74" t="s">
        <v>30</v>
      </c>
      <c r="F32" s="107">
        <f t="shared" ca="1" si="4"/>
        <v>591</v>
      </c>
      <c r="G32" s="108" t="str">
        <f ca="1">IF($A32="","",VLOOKUP(MONTH(A32),Tablas!$C$5:$D$16,2,0))</f>
        <v>Marzo</v>
      </c>
      <c r="H32" s="108">
        <f t="shared" ca="1" si="5"/>
        <v>2018</v>
      </c>
    </row>
    <row r="33" spans="1:8" ht="12" x14ac:dyDescent="0.2">
      <c r="A33" s="105">
        <f t="shared" ca="1" si="3"/>
        <v>43224</v>
      </c>
      <c r="B33" s="74" t="s">
        <v>109</v>
      </c>
      <c r="C33" s="106" t="s">
        <v>63</v>
      </c>
      <c r="D33" s="74" t="str">
        <f>IFERROR(INDEX(Tablas!$I$5:$I$1048576,MATCH(Tabla7[[#This Row],[Cuenta asociada]],Tablas!$H$5:$H$1048576,0),1),"")</f>
        <v>GASTOS DE SERVICIOS DE TERCEROS</v>
      </c>
      <c r="E33" s="74" t="s">
        <v>30</v>
      </c>
      <c r="F33" s="107">
        <f t="shared" ca="1" si="4"/>
        <v>3114</v>
      </c>
      <c r="G33" s="108" t="str">
        <f ca="1">IF($A33="","",VLOOKUP(MONTH(A33),Tablas!$C$5:$D$16,2,0))</f>
        <v>Mayo</v>
      </c>
      <c r="H33" s="108">
        <f t="shared" ca="1" si="5"/>
        <v>2018</v>
      </c>
    </row>
    <row r="34" spans="1:8" ht="12" x14ac:dyDescent="0.2">
      <c r="A34" s="105">
        <f t="shared" ca="1" si="3"/>
        <v>43114</v>
      </c>
      <c r="B34" s="74" t="s">
        <v>109</v>
      </c>
      <c r="C34" s="106" t="s">
        <v>64</v>
      </c>
      <c r="D34" s="74" t="str">
        <f>IFERROR(INDEX(Tablas!$I$5:$I$1048576,MATCH(Tabla7[[#This Row],[Cuenta asociada]],Tablas!$H$5:$H$1048576,0),1),"")</f>
        <v>GASTOS DE SERVICIOS DE TERCEROS</v>
      </c>
      <c r="E34" s="74" t="s">
        <v>30</v>
      </c>
      <c r="F34" s="107">
        <f t="shared" ca="1" si="4"/>
        <v>8425</v>
      </c>
      <c r="G34" s="108" t="str">
        <f ca="1">IF($A34="","",VLOOKUP(MONTH(A34),Tablas!$C$5:$D$16,2,0))</f>
        <v>Enero</v>
      </c>
      <c r="H34" s="108">
        <f t="shared" ca="1" si="5"/>
        <v>2018</v>
      </c>
    </row>
    <row r="35" spans="1:8" ht="12" x14ac:dyDescent="0.2">
      <c r="A35" s="105">
        <f t="shared" ca="1" si="3"/>
        <v>43154</v>
      </c>
      <c r="B35" s="74" t="s">
        <v>109</v>
      </c>
      <c r="C35" s="106" t="s">
        <v>65</v>
      </c>
      <c r="D35" s="74" t="str">
        <f>IFERROR(INDEX(Tablas!$I$5:$I$1048576,MATCH(Tabla7[[#This Row],[Cuenta asociada]],Tablas!$H$5:$H$1048576,0),1),"")</f>
        <v>GASTOS DE SERVICIOS DE TERCEROS</v>
      </c>
      <c r="E35" s="74" t="s">
        <v>30</v>
      </c>
      <c r="F35" s="107">
        <f t="shared" ca="1" si="4"/>
        <v>5277</v>
      </c>
      <c r="G35" s="108" t="str">
        <f ca="1">IF($A35="","",VLOOKUP(MONTH(A35),Tablas!$C$5:$D$16,2,0))</f>
        <v>Febrero</v>
      </c>
      <c r="H35" s="108">
        <f t="shared" ca="1" si="5"/>
        <v>2018</v>
      </c>
    </row>
    <row r="36" spans="1:8" ht="12" x14ac:dyDescent="0.2">
      <c r="A36" s="105">
        <f t="shared" ca="1" si="3"/>
        <v>43205</v>
      </c>
      <c r="B36" s="74" t="s">
        <v>109</v>
      </c>
      <c r="C36" s="106" t="s">
        <v>66</v>
      </c>
      <c r="D36" s="74" t="str">
        <f>IFERROR(INDEX(Tablas!$I$5:$I$1048576,MATCH(Tabla7[[#This Row],[Cuenta asociada]],Tablas!$H$5:$H$1048576,0),1),"")</f>
        <v>GASTOS DE SERVICIOS DE TERCEROS</v>
      </c>
      <c r="E36" s="74" t="s">
        <v>30</v>
      </c>
      <c r="F36" s="107">
        <f t="shared" ca="1" si="4"/>
        <v>4935</v>
      </c>
      <c r="G36" s="108" t="str">
        <f ca="1">IF($A36="","",VLOOKUP(MONTH(A36),Tablas!$C$5:$D$16,2,0))</f>
        <v>Abril</v>
      </c>
      <c r="H36" s="108">
        <f t="shared" ca="1" si="5"/>
        <v>2018</v>
      </c>
    </row>
    <row r="37" spans="1:8" ht="12" x14ac:dyDescent="0.2">
      <c r="A37" s="105">
        <f t="shared" ca="1" si="3"/>
        <v>43114</v>
      </c>
      <c r="B37" s="74" t="s">
        <v>109</v>
      </c>
      <c r="C37" s="106" t="s">
        <v>67</v>
      </c>
      <c r="D37" s="74" t="str">
        <f>IFERROR(INDEX(Tablas!$I$5:$I$1048576,MATCH(Tabla7[[#This Row],[Cuenta asociada]],Tablas!$H$5:$H$1048576,0),1),"")</f>
        <v>GASTOS DE SERVICIOS DE TERCEROS</v>
      </c>
      <c r="E37" s="74" t="s">
        <v>30</v>
      </c>
      <c r="F37" s="107">
        <f t="shared" ca="1" si="4"/>
        <v>5132</v>
      </c>
      <c r="G37" s="108" t="str">
        <f ca="1">IF($A37="","",VLOOKUP(MONTH(A37),Tablas!$C$5:$D$16,2,0))</f>
        <v>Enero</v>
      </c>
      <c r="H37" s="108">
        <f t="shared" ca="1" si="5"/>
        <v>2018</v>
      </c>
    </row>
    <row r="38" spans="1:8" ht="12" x14ac:dyDescent="0.2">
      <c r="A38" s="105">
        <f t="shared" ca="1" si="3"/>
        <v>43157</v>
      </c>
      <c r="B38" s="74" t="s">
        <v>109</v>
      </c>
      <c r="C38" s="106" t="s">
        <v>68</v>
      </c>
      <c r="D38" s="74" t="str">
        <f>IFERROR(INDEX(Tablas!$I$5:$I$1048576,MATCH(Tabla7[[#This Row],[Cuenta asociada]],Tablas!$H$5:$H$1048576,0),1),"")</f>
        <v>GASTOS DE SERVICIOS DE TERCEROS</v>
      </c>
      <c r="E38" s="74" t="s">
        <v>30</v>
      </c>
      <c r="F38" s="107">
        <f t="shared" ca="1" si="4"/>
        <v>8162</v>
      </c>
      <c r="G38" s="108" t="str">
        <f ca="1">IF($A38="","",VLOOKUP(MONTH(A38),Tablas!$C$5:$D$16,2,0))</f>
        <v>Febrero</v>
      </c>
      <c r="H38" s="108">
        <f t="shared" ca="1" si="5"/>
        <v>2018</v>
      </c>
    </row>
    <row r="39" spans="1:8" ht="12" x14ac:dyDescent="0.2">
      <c r="A39" s="105">
        <f t="shared" ca="1" si="3"/>
        <v>43273</v>
      </c>
      <c r="B39" s="74" t="s">
        <v>109</v>
      </c>
      <c r="C39" s="106" t="s">
        <v>69</v>
      </c>
      <c r="D39" s="74" t="str">
        <f>IFERROR(INDEX(Tablas!$I$5:$I$1048576,MATCH(Tabla7[[#This Row],[Cuenta asociada]],Tablas!$H$5:$H$1048576,0),1),"")</f>
        <v>GASTOS DE SERVICIOS DE TERCEROS</v>
      </c>
      <c r="E39" s="74" t="s">
        <v>30</v>
      </c>
      <c r="F39" s="107">
        <f t="shared" ca="1" si="4"/>
        <v>2543</v>
      </c>
      <c r="G39" s="108" t="str">
        <f ca="1">IF($A39="","",VLOOKUP(MONTH(A39),Tablas!$C$5:$D$16,2,0))</f>
        <v>Junio</v>
      </c>
      <c r="H39" s="108">
        <f t="shared" ca="1" si="5"/>
        <v>2018</v>
      </c>
    </row>
    <row r="40" spans="1:8" ht="12" x14ac:dyDescent="0.2">
      <c r="A40" s="105">
        <f t="shared" ca="1" si="3"/>
        <v>43191</v>
      </c>
      <c r="B40" s="74" t="s">
        <v>109</v>
      </c>
      <c r="C40" s="106" t="s">
        <v>70</v>
      </c>
      <c r="D40" s="74" t="str">
        <f>IFERROR(INDEX(Tablas!$I$5:$I$1048576,MATCH(Tabla7[[#This Row],[Cuenta asociada]],Tablas!$H$5:$H$1048576,0),1),"")</f>
        <v>GASTOS DE SERVICIOS DE TERCEROS</v>
      </c>
      <c r="E40" s="74" t="s">
        <v>30</v>
      </c>
      <c r="F40" s="107">
        <f t="shared" ca="1" si="4"/>
        <v>4685</v>
      </c>
      <c r="G40" s="108" t="str">
        <f ca="1">IF($A40="","",VLOOKUP(MONTH(A40),Tablas!$C$5:$D$16,2,0))</f>
        <v>Abril</v>
      </c>
      <c r="H40" s="108">
        <f t="shared" ca="1" si="5"/>
        <v>2018</v>
      </c>
    </row>
    <row r="41" spans="1:8" ht="12" x14ac:dyDescent="0.2">
      <c r="A41" s="105">
        <f t="shared" ca="1" si="3"/>
        <v>43175</v>
      </c>
      <c r="B41" s="74" t="s">
        <v>109</v>
      </c>
      <c r="C41" s="106" t="s">
        <v>71</v>
      </c>
      <c r="D41" s="74" t="str">
        <f>IFERROR(INDEX(Tablas!$I$5:$I$1048576,MATCH(Tabla7[[#This Row],[Cuenta asociada]],Tablas!$H$5:$H$1048576,0),1),"")</f>
        <v>GASTOS DE SERVICIOS DE TERCEROS</v>
      </c>
      <c r="E41" s="74" t="s">
        <v>30</v>
      </c>
      <c r="F41" s="107">
        <f t="shared" ca="1" si="4"/>
        <v>2516</v>
      </c>
      <c r="G41" s="108" t="str">
        <f ca="1">IF($A41="","",VLOOKUP(MONTH(A41),Tablas!$C$5:$D$16,2,0))</f>
        <v>Marzo</v>
      </c>
      <c r="H41" s="108">
        <f t="shared" ca="1" si="5"/>
        <v>2018</v>
      </c>
    </row>
    <row r="42" spans="1:8" ht="12" x14ac:dyDescent="0.2">
      <c r="A42" s="105">
        <f t="shared" ca="1" si="3"/>
        <v>43176</v>
      </c>
      <c r="B42" s="74" t="s">
        <v>109</v>
      </c>
      <c r="C42" s="106" t="s">
        <v>72</v>
      </c>
      <c r="D42" s="74" t="str">
        <f>IFERROR(INDEX(Tablas!$I$5:$I$1048576,MATCH(Tabla7[[#This Row],[Cuenta asociada]],Tablas!$H$5:$H$1048576,0),1),"")</f>
        <v>GASTOS DE SERVICIOS DE TERCEROS</v>
      </c>
      <c r="E42" s="74" t="s">
        <v>30</v>
      </c>
      <c r="F42" s="107">
        <f t="shared" ca="1" si="4"/>
        <v>590</v>
      </c>
      <c r="G42" s="108" t="str">
        <f ca="1">IF($A42="","",VLOOKUP(MONTH(A42),Tablas!$C$5:$D$16,2,0))</f>
        <v>Marzo</v>
      </c>
      <c r="H42" s="108">
        <f t="shared" ca="1" si="5"/>
        <v>2018</v>
      </c>
    </row>
    <row r="43" spans="1:8" ht="12" x14ac:dyDescent="0.2">
      <c r="A43" s="105">
        <f t="shared" ca="1" si="3"/>
        <v>43117</v>
      </c>
      <c r="B43" s="74" t="s">
        <v>109</v>
      </c>
      <c r="C43" s="106" t="s">
        <v>74</v>
      </c>
      <c r="D43" s="74" t="str">
        <f>IFERROR(INDEX(Tablas!$I$5:$I$1048576,MATCH(Tabla7[[#This Row],[Cuenta asociada]],Tablas!$H$5:$H$1048576,0),1),"")</f>
        <v>GASTOS DE GESTIÓN</v>
      </c>
      <c r="E43" s="74" t="s">
        <v>30</v>
      </c>
      <c r="F43" s="107">
        <f t="shared" ca="1" si="4"/>
        <v>6277</v>
      </c>
      <c r="G43" s="108" t="str">
        <f ca="1">IF($A43="","",VLOOKUP(MONTH(A43),Tablas!$C$5:$D$16,2,0))</f>
        <v>Enero</v>
      </c>
      <c r="H43" s="108">
        <f t="shared" ca="1" si="5"/>
        <v>2018</v>
      </c>
    </row>
    <row r="44" spans="1:8" ht="12" x14ac:dyDescent="0.2">
      <c r="A44" s="105">
        <f t="shared" ca="1" si="3"/>
        <v>43227</v>
      </c>
      <c r="B44" s="74" t="s">
        <v>109</v>
      </c>
      <c r="C44" s="106" t="s">
        <v>75</v>
      </c>
      <c r="D44" s="74" t="str">
        <f>IFERROR(INDEX(Tablas!$I$5:$I$1048576,MATCH(Tabla7[[#This Row],[Cuenta asociada]],Tablas!$H$5:$H$1048576,0),1),"")</f>
        <v>GASTOS DE GESTIÓN</v>
      </c>
      <c r="E44" s="74" t="s">
        <v>30</v>
      </c>
      <c r="F44" s="107">
        <f t="shared" ca="1" si="4"/>
        <v>7191</v>
      </c>
      <c r="G44" s="108" t="str">
        <f ca="1">IF($A44="","",VLOOKUP(MONTH(A44),Tablas!$C$5:$D$16,2,0))</f>
        <v>Mayo</v>
      </c>
      <c r="H44" s="108">
        <f t="shared" ca="1" si="5"/>
        <v>2018</v>
      </c>
    </row>
    <row r="45" spans="1:8" ht="12" x14ac:dyDescent="0.2">
      <c r="A45" s="105">
        <f t="shared" ca="1" si="3"/>
        <v>43260</v>
      </c>
      <c r="B45" s="74" t="s">
        <v>109</v>
      </c>
      <c r="C45" s="106" t="s">
        <v>76</v>
      </c>
      <c r="D45" s="74" t="str">
        <f>IFERROR(INDEX(Tablas!$I$5:$I$1048576,MATCH(Tabla7[[#This Row],[Cuenta asociada]],Tablas!$H$5:$H$1048576,0),1),"")</f>
        <v>GASTOS DE GESTIÓN</v>
      </c>
      <c r="E45" s="74" t="s">
        <v>30</v>
      </c>
      <c r="F45" s="107">
        <f t="shared" ca="1" si="4"/>
        <v>2288</v>
      </c>
      <c r="G45" s="108" t="str">
        <f ca="1">IF($A45="","",VLOOKUP(MONTH(A45),Tablas!$C$5:$D$16,2,0))</f>
        <v>Junio</v>
      </c>
      <c r="H45" s="108">
        <f t="shared" ca="1" si="5"/>
        <v>2018</v>
      </c>
    </row>
    <row r="46" spans="1:8" ht="12" x14ac:dyDescent="0.2">
      <c r="A46" s="105">
        <f t="shared" ca="1" si="3"/>
        <v>43196</v>
      </c>
      <c r="B46" s="74" t="s">
        <v>109</v>
      </c>
      <c r="C46" s="106" t="s">
        <v>77</v>
      </c>
      <c r="D46" s="74" t="str">
        <f>IFERROR(INDEX(Tablas!$I$5:$I$1048576,MATCH(Tabla7[[#This Row],[Cuenta asociada]],Tablas!$H$5:$H$1048576,0),1),"")</f>
        <v>GASTOS DE GESTIÓN</v>
      </c>
      <c r="E46" s="74" t="s">
        <v>30</v>
      </c>
      <c r="F46" s="107">
        <f t="shared" ca="1" si="4"/>
        <v>5548</v>
      </c>
      <c r="G46" s="108" t="str">
        <f ca="1">IF($A46="","",VLOOKUP(MONTH(A46),Tablas!$C$5:$D$16,2,0))</f>
        <v>Abril</v>
      </c>
      <c r="H46" s="108">
        <f t="shared" ca="1" si="5"/>
        <v>2018</v>
      </c>
    </row>
    <row r="47" spans="1:8" ht="12" x14ac:dyDescent="0.2">
      <c r="A47" s="105">
        <f t="shared" ca="1" si="3"/>
        <v>43163</v>
      </c>
      <c r="B47" s="74" t="s">
        <v>109</v>
      </c>
      <c r="C47" s="106" t="s">
        <v>78</v>
      </c>
      <c r="D47" s="74" t="str">
        <f>IFERROR(INDEX(Tablas!$I$5:$I$1048576,MATCH(Tabla7[[#This Row],[Cuenta asociada]],Tablas!$H$5:$H$1048576,0),1),"")</f>
        <v>GASTOS DE GESTIÓN</v>
      </c>
      <c r="E47" s="74" t="s">
        <v>30</v>
      </c>
      <c r="F47" s="107">
        <f t="shared" ca="1" si="4"/>
        <v>5915</v>
      </c>
      <c r="G47" s="108" t="str">
        <f ca="1">IF($A47="","",VLOOKUP(MONTH(A47),Tablas!$C$5:$D$16,2,0))</f>
        <v>Marzo</v>
      </c>
      <c r="H47" s="108">
        <f t="shared" ca="1" si="5"/>
        <v>2018</v>
      </c>
    </row>
    <row r="48" spans="1:8" ht="12" x14ac:dyDescent="0.2">
      <c r="A48" s="105">
        <f t="shared" ca="1" si="3"/>
        <v>43277</v>
      </c>
      <c r="B48" s="74" t="s">
        <v>109</v>
      </c>
      <c r="C48" s="106" t="s">
        <v>79</v>
      </c>
      <c r="D48" s="74" t="str">
        <f>IFERROR(INDEX(Tablas!$I$5:$I$1048576,MATCH(Tabla7[[#This Row],[Cuenta asociada]],Tablas!$H$5:$H$1048576,0),1),"")</f>
        <v>GASTOS DE GESTIÓN</v>
      </c>
      <c r="E48" s="74" t="s">
        <v>30</v>
      </c>
      <c r="F48" s="107">
        <f t="shared" ca="1" si="4"/>
        <v>140</v>
      </c>
      <c r="G48" s="108" t="str">
        <f ca="1">IF($A48="","",VLOOKUP(MONTH(A48),Tablas!$C$5:$D$16,2,0))</f>
        <v>Junio</v>
      </c>
      <c r="H48" s="108">
        <f t="shared" ca="1" si="5"/>
        <v>2018</v>
      </c>
    </row>
    <row r="49" spans="1:8" ht="12" x14ac:dyDescent="0.2">
      <c r="A49" s="105">
        <f t="shared" ca="1" si="3"/>
        <v>43262</v>
      </c>
      <c r="B49" s="74" t="s">
        <v>109</v>
      </c>
      <c r="C49" s="106" t="s">
        <v>80</v>
      </c>
      <c r="D49" s="74" t="str">
        <f>IFERROR(INDEX(Tablas!$I$5:$I$1048576,MATCH(Tabla7[[#This Row],[Cuenta asociada]],Tablas!$H$5:$H$1048576,0),1),"")</f>
        <v>GASTOS DE GESTIÓN</v>
      </c>
      <c r="E49" s="74" t="s">
        <v>30</v>
      </c>
      <c r="F49" s="107">
        <f t="shared" ca="1" si="4"/>
        <v>2468</v>
      </c>
      <c r="G49" s="108" t="str">
        <f ca="1">IF($A49="","",VLOOKUP(MONTH(A49),Tablas!$C$5:$D$16,2,0))</f>
        <v>Junio</v>
      </c>
      <c r="H49" s="108">
        <f t="shared" ca="1" si="5"/>
        <v>2018</v>
      </c>
    </row>
    <row r="50" spans="1:8" ht="12" x14ac:dyDescent="0.2">
      <c r="A50" s="105">
        <f t="shared" ca="1" si="3"/>
        <v>43166</v>
      </c>
      <c r="B50" s="74" t="s">
        <v>109</v>
      </c>
      <c r="C50" s="106" t="s">
        <v>81</v>
      </c>
      <c r="D50" s="74" t="str">
        <f>IFERROR(INDEX(Tablas!$I$5:$I$1048576,MATCH(Tabla7[[#This Row],[Cuenta asociada]],Tablas!$H$5:$H$1048576,0),1),"")</f>
        <v>GASTOS DE GESTIÓN</v>
      </c>
      <c r="E50" s="74" t="s">
        <v>30</v>
      </c>
      <c r="F50" s="107">
        <f t="shared" ca="1" si="4"/>
        <v>3291</v>
      </c>
      <c r="G50" s="108" t="str">
        <f ca="1">IF($A50="","",VLOOKUP(MONTH(A50),Tablas!$C$5:$D$16,2,0))</f>
        <v>Marzo</v>
      </c>
      <c r="H50" s="108">
        <f t="shared" ca="1" si="5"/>
        <v>2018</v>
      </c>
    </row>
    <row r="51" spans="1:8" ht="12" x14ac:dyDescent="0.2">
      <c r="A51" s="105">
        <f t="shared" ca="1" si="3"/>
        <v>43273</v>
      </c>
      <c r="B51" s="74" t="s">
        <v>109</v>
      </c>
      <c r="C51" s="106" t="s">
        <v>82</v>
      </c>
      <c r="D51" s="74" t="str">
        <f>IFERROR(INDEX(Tablas!$I$5:$I$1048576,MATCH(Tabla7[[#This Row],[Cuenta asociada]],Tablas!$H$5:$H$1048576,0),1),"")</f>
        <v>GASTOS DE GESTIÓN</v>
      </c>
      <c r="E51" s="74" t="s">
        <v>30</v>
      </c>
      <c r="F51" s="107">
        <f t="shared" ca="1" si="4"/>
        <v>1228</v>
      </c>
      <c r="G51" s="108" t="str">
        <f ca="1">IF($A51="","",VLOOKUP(MONTH(A51),Tablas!$C$5:$D$16,2,0))</f>
        <v>Junio</v>
      </c>
      <c r="H51" s="108">
        <f t="shared" ca="1" si="5"/>
        <v>2018</v>
      </c>
    </row>
    <row r="52" spans="1:8" ht="12" x14ac:dyDescent="0.2">
      <c r="A52" s="105">
        <f t="shared" ref="A52:A69" ca="1" si="6">RANDBETWEEN(43101,43281)</f>
        <v>43254</v>
      </c>
      <c r="B52" s="74" t="s">
        <v>109</v>
      </c>
      <c r="C52" s="106" t="s">
        <v>83</v>
      </c>
      <c r="D52" s="74" t="str">
        <f>IFERROR(INDEX(Tablas!$I$5:$I$1048576,MATCH(Tabla7[[#This Row],[Cuenta asociada]],Tablas!$H$5:$H$1048576,0),1),"")</f>
        <v>GASTOS DE GESTIÓN</v>
      </c>
      <c r="E52" s="74" t="s">
        <v>30</v>
      </c>
      <c r="F52" s="107">
        <f t="shared" ref="F52:F69" ca="1" si="7">RANDBETWEEN(100,9000)</f>
        <v>6450</v>
      </c>
      <c r="G52" s="108" t="str">
        <f ca="1">IF($A52="","",VLOOKUP(MONTH(A52),Tablas!$C$5:$D$16,2,0))</f>
        <v>Junio</v>
      </c>
      <c r="H52" s="108">
        <f t="shared" ref="H52:H69" ca="1" si="8">IF($A52="","",YEAR(A52))</f>
        <v>2018</v>
      </c>
    </row>
    <row r="53" spans="1:8" ht="12" x14ac:dyDescent="0.2">
      <c r="A53" s="105">
        <f t="shared" ca="1" si="6"/>
        <v>43175</v>
      </c>
      <c r="B53" s="74" t="s">
        <v>109</v>
      </c>
      <c r="C53" s="106" t="s">
        <v>84</v>
      </c>
      <c r="D53" s="74" t="str">
        <f>IFERROR(INDEX(Tablas!$I$5:$I$1048576,MATCH(Tabla7[[#This Row],[Cuenta asociada]],Tablas!$H$5:$H$1048576,0),1),"")</f>
        <v>GASTOS DE GESTIÓN</v>
      </c>
      <c r="E53" s="74" t="s">
        <v>30</v>
      </c>
      <c r="F53" s="107">
        <f t="shared" ca="1" si="7"/>
        <v>597</v>
      </c>
      <c r="G53" s="108" t="str">
        <f ca="1">IF($A53="","",VLOOKUP(MONTH(A53),Tablas!$C$5:$D$16,2,0))</f>
        <v>Marzo</v>
      </c>
      <c r="H53" s="108">
        <f t="shared" ca="1" si="8"/>
        <v>2018</v>
      </c>
    </row>
    <row r="54" spans="1:8" ht="12" x14ac:dyDescent="0.2">
      <c r="A54" s="105">
        <f t="shared" ca="1" si="6"/>
        <v>43141</v>
      </c>
      <c r="B54" s="74" t="s">
        <v>109</v>
      </c>
      <c r="C54" s="106" t="s">
        <v>85</v>
      </c>
      <c r="D54" s="74" t="str">
        <f>IFERROR(INDEX(Tablas!$I$5:$I$1048576,MATCH(Tabla7[[#This Row],[Cuenta asociada]],Tablas!$H$5:$H$1048576,0),1),"")</f>
        <v>GASTOS DE GESTIÓN</v>
      </c>
      <c r="E54" s="74" t="s">
        <v>30</v>
      </c>
      <c r="F54" s="107">
        <f t="shared" ca="1" si="7"/>
        <v>4961</v>
      </c>
      <c r="G54" s="108" t="str">
        <f ca="1">IF($A54="","",VLOOKUP(MONTH(A54),Tablas!$C$5:$D$16,2,0))</f>
        <v>Febrero</v>
      </c>
      <c r="H54" s="108">
        <f t="shared" ca="1" si="8"/>
        <v>2018</v>
      </c>
    </row>
    <row r="55" spans="1:8" ht="12" x14ac:dyDescent="0.2">
      <c r="A55" s="105">
        <f t="shared" ca="1" si="6"/>
        <v>43267</v>
      </c>
      <c r="B55" s="74" t="s">
        <v>109</v>
      </c>
      <c r="C55" s="106" t="s">
        <v>103</v>
      </c>
      <c r="D55" s="74" t="str">
        <f>IFERROR(INDEX(Tablas!$I$5:$I$1048576,MATCH(Tabla7[[#This Row],[Cuenta asociada]],Tablas!$H$5:$H$1048576,0),1),"")</f>
        <v>GASTOS DE DEPRECIACIÓN, MAQ Y EQUIPOS</v>
      </c>
      <c r="E55" s="74" t="s">
        <v>30</v>
      </c>
      <c r="F55" s="107">
        <f t="shared" ca="1" si="7"/>
        <v>6259</v>
      </c>
      <c r="G55" s="108" t="str">
        <f ca="1">IF($A55="","",VLOOKUP(MONTH(A55),Tablas!$C$5:$D$16,2,0))</f>
        <v>Junio</v>
      </c>
      <c r="H55" s="108">
        <f t="shared" ca="1" si="8"/>
        <v>2018</v>
      </c>
    </row>
    <row r="56" spans="1:8" ht="12" x14ac:dyDescent="0.2">
      <c r="A56" s="105">
        <f t="shared" ca="1" si="6"/>
        <v>43210</v>
      </c>
      <c r="B56" s="74" t="s">
        <v>109</v>
      </c>
      <c r="C56" s="106" t="s">
        <v>87</v>
      </c>
      <c r="D56" s="74" t="str">
        <f>IFERROR(INDEX(Tablas!$I$5:$I$1048576,MATCH(Tabla7[[#This Row],[Cuenta asociada]],Tablas!$H$5:$H$1048576,0),1),"")</f>
        <v>GASTOS DE DEPRECIACIÓN, MAQ Y EQUIPOS</v>
      </c>
      <c r="E56" s="74" t="s">
        <v>30</v>
      </c>
      <c r="F56" s="107">
        <f t="shared" ca="1" si="7"/>
        <v>2672</v>
      </c>
      <c r="G56" s="108" t="str">
        <f ca="1">IF($A56="","",VLOOKUP(MONTH(A56),Tablas!$C$5:$D$16,2,0))</f>
        <v>Abril</v>
      </c>
      <c r="H56" s="108">
        <f t="shared" ca="1" si="8"/>
        <v>2018</v>
      </c>
    </row>
    <row r="57" spans="1:8" ht="12" x14ac:dyDescent="0.2">
      <c r="A57" s="105">
        <f t="shared" ca="1" si="6"/>
        <v>43191</v>
      </c>
      <c r="B57" s="74" t="s">
        <v>109</v>
      </c>
      <c r="C57" s="106" t="s">
        <v>88</v>
      </c>
      <c r="D57" s="74" t="str">
        <f>IFERROR(INDEX(Tablas!$I$5:$I$1048576,MATCH(Tabla7[[#This Row],[Cuenta asociada]],Tablas!$H$5:$H$1048576,0),1),"")</f>
        <v>GASTOS DE DEPRECIACIÓN, MAQ Y EQUIPOS</v>
      </c>
      <c r="E57" s="74" t="s">
        <v>30</v>
      </c>
      <c r="F57" s="107">
        <f t="shared" ca="1" si="7"/>
        <v>2764</v>
      </c>
      <c r="G57" s="108" t="str">
        <f ca="1">IF($A57="","",VLOOKUP(MONTH(A57),Tablas!$C$5:$D$16,2,0))</f>
        <v>Abril</v>
      </c>
      <c r="H57" s="108">
        <f t="shared" ca="1" si="8"/>
        <v>2018</v>
      </c>
    </row>
    <row r="58" spans="1:8" ht="12" x14ac:dyDescent="0.2">
      <c r="A58" s="105">
        <f t="shared" ca="1" si="6"/>
        <v>43160</v>
      </c>
      <c r="B58" s="74" t="s">
        <v>109</v>
      </c>
      <c r="C58" s="106" t="s">
        <v>89</v>
      </c>
      <c r="D58" s="74" t="str">
        <f>IFERROR(INDEX(Tablas!$I$5:$I$1048576,MATCH(Tabla7[[#This Row],[Cuenta asociada]],Tablas!$H$5:$H$1048576,0),1),"")</f>
        <v>GASTOS DE DEPRECIACIÓN, MAQ Y EQUIPOS</v>
      </c>
      <c r="E58" s="74" t="s">
        <v>30</v>
      </c>
      <c r="F58" s="107">
        <f t="shared" ca="1" si="7"/>
        <v>3142</v>
      </c>
      <c r="G58" s="108" t="str">
        <f ca="1">IF($A58="","",VLOOKUP(MONTH(A58),Tablas!$C$5:$D$16,2,0))</f>
        <v>Marzo</v>
      </c>
      <c r="H58" s="108">
        <f t="shared" ca="1" si="8"/>
        <v>2018</v>
      </c>
    </row>
    <row r="59" spans="1:8" ht="12" x14ac:dyDescent="0.2">
      <c r="A59" s="105">
        <f t="shared" ca="1" si="6"/>
        <v>43147</v>
      </c>
      <c r="B59" s="74" t="s">
        <v>109</v>
      </c>
      <c r="C59" s="106" t="s">
        <v>90</v>
      </c>
      <c r="D59" s="74" t="str">
        <f>IFERROR(INDEX(Tablas!$I$5:$I$1048576,MATCH(Tabla7[[#This Row],[Cuenta asociada]],Tablas!$H$5:$H$1048576,0),1),"")</f>
        <v>GASTOS DE DEPRECIACIÓN, MAQ Y EQUIPOS</v>
      </c>
      <c r="E59" s="74" t="s">
        <v>30</v>
      </c>
      <c r="F59" s="107">
        <f t="shared" ca="1" si="7"/>
        <v>3479</v>
      </c>
      <c r="G59" s="108" t="str">
        <f ca="1">IF($A59="","",VLOOKUP(MONTH(A59),Tablas!$C$5:$D$16,2,0))</f>
        <v>Febrero</v>
      </c>
      <c r="H59" s="108">
        <f t="shared" ca="1" si="8"/>
        <v>2018</v>
      </c>
    </row>
    <row r="60" spans="1:8" ht="12" x14ac:dyDescent="0.2">
      <c r="A60" s="105">
        <f t="shared" ca="1" si="6"/>
        <v>43206</v>
      </c>
      <c r="B60" s="74" t="s">
        <v>109</v>
      </c>
      <c r="C60" s="106" t="s">
        <v>91</v>
      </c>
      <c r="D60" s="74" t="str">
        <f>IFERROR(INDEX(Tablas!$I$5:$I$1048576,MATCH(Tabla7[[#This Row],[Cuenta asociada]],Tablas!$H$5:$H$1048576,0),1),"")</f>
        <v>GASTOS DE DEPRECIACIÓN, MAQ Y EQUIPOS</v>
      </c>
      <c r="E60" s="74" t="s">
        <v>30</v>
      </c>
      <c r="F60" s="107">
        <f t="shared" ca="1" si="7"/>
        <v>5091</v>
      </c>
      <c r="G60" s="108" t="str">
        <f ca="1">IF($A60="","",VLOOKUP(MONTH(A60),Tablas!$C$5:$D$16,2,0))</f>
        <v>Abril</v>
      </c>
      <c r="H60" s="108">
        <f t="shared" ca="1" si="8"/>
        <v>2018</v>
      </c>
    </row>
    <row r="61" spans="1:8" ht="12" x14ac:dyDescent="0.2">
      <c r="A61" s="105">
        <f t="shared" ca="1" si="6"/>
        <v>43103</v>
      </c>
      <c r="B61" s="74" t="s">
        <v>109</v>
      </c>
      <c r="C61" s="106" t="s">
        <v>92</v>
      </c>
      <c r="D61" s="74" t="str">
        <f>IFERROR(INDEX(Tablas!$I$5:$I$1048576,MATCH(Tabla7[[#This Row],[Cuenta asociada]],Tablas!$H$5:$H$1048576,0),1),"")</f>
        <v>GASTOS DE DEPRECIACIÓN, MAQ Y EQUIPOS</v>
      </c>
      <c r="E61" s="74" t="s">
        <v>30</v>
      </c>
      <c r="F61" s="107">
        <f t="shared" ca="1" si="7"/>
        <v>4558</v>
      </c>
      <c r="G61" s="108" t="str">
        <f ca="1">IF($A61="","",VLOOKUP(MONTH(A61),Tablas!$C$5:$D$16,2,0))</f>
        <v>Enero</v>
      </c>
      <c r="H61" s="108">
        <f t="shared" ca="1" si="8"/>
        <v>2018</v>
      </c>
    </row>
    <row r="62" spans="1:8" ht="12" x14ac:dyDescent="0.2">
      <c r="A62" s="105">
        <f t="shared" ca="1" si="6"/>
        <v>43213</v>
      </c>
      <c r="B62" s="74" t="s">
        <v>109</v>
      </c>
      <c r="C62" s="106" t="s">
        <v>93</v>
      </c>
      <c r="D62" s="74" t="str">
        <f>IFERROR(INDEX(Tablas!$I$5:$I$1048576,MATCH(Tabla7[[#This Row],[Cuenta asociada]],Tablas!$H$5:$H$1048576,0),1),"")</f>
        <v>GASTOS DE DEPRECIACIÓN, MAQ Y EQUIPOS</v>
      </c>
      <c r="E62" s="74" t="s">
        <v>30</v>
      </c>
      <c r="F62" s="107">
        <f t="shared" ca="1" si="7"/>
        <v>5782</v>
      </c>
      <c r="G62" s="108" t="str">
        <f ca="1">IF($A62="","",VLOOKUP(MONTH(A62),Tablas!$C$5:$D$16,2,0))</f>
        <v>Abril</v>
      </c>
      <c r="H62" s="108">
        <f t="shared" ca="1" si="8"/>
        <v>2018</v>
      </c>
    </row>
    <row r="63" spans="1:8" ht="12" x14ac:dyDescent="0.2">
      <c r="A63" s="105">
        <f t="shared" ca="1" si="6"/>
        <v>43251</v>
      </c>
      <c r="B63" s="74" t="s">
        <v>109</v>
      </c>
      <c r="C63" s="106" t="s">
        <v>94</v>
      </c>
      <c r="D63" s="74" t="str">
        <f>IFERROR(INDEX(Tablas!$I$5:$I$1048576,MATCH(Tabla7[[#This Row],[Cuenta asociada]],Tablas!$H$5:$H$1048576,0),1),"")</f>
        <v>GASTOS DE DEPRECIACIÓN, MAQ Y EQUIPOS</v>
      </c>
      <c r="E63" s="74" t="s">
        <v>30</v>
      </c>
      <c r="F63" s="107">
        <f t="shared" ca="1" si="7"/>
        <v>8745</v>
      </c>
      <c r="G63" s="108" t="str">
        <f ca="1">IF($A63="","",VLOOKUP(MONTH(A63),Tablas!$C$5:$D$16,2,0))</f>
        <v>Mayo</v>
      </c>
      <c r="H63" s="108">
        <f t="shared" ca="1" si="8"/>
        <v>2018</v>
      </c>
    </row>
    <row r="64" spans="1:8" ht="12" x14ac:dyDescent="0.2">
      <c r="A64" s="105">
        <f t="shared" ca="1" si="6"/>
        <v>43212</v>
      </c>
      <c r="B64" s="74" t="s">
        <v>109</v>
      </c>
      <c r="C64" s="106" t="s">
        <v>95</v>
      </c>
      <c r="D64" s="74" t="str">
        <f>IFERROR(INDEX(Tablas!$I$5:$I$1048576,MATCH(Tabla7[[#This Row],[Cuenta asociada]],Tablas!$H$5:$H$1048576,0),1),"")</f>
        <v>GASTOS DE DEPRECIACIÓN, MAQ Y EQUIPOS</v>
      </c>
      <c r="E64" s="74" t="s">
        <v>30</v>
      </c>
      <c r="F64" s="107">
        <f t="shared" ca="1" si="7"/>
        <v>272</v>
      </c>
      <c r="G64" s="108" t="str">
        <f ca="1">IF($A64="","",VLOOKUP(MONTH(A64),Tablas!$C$5:$D$16,2,0))</f>
        <v>Abril</v>
      </c>
      <c r="H64" s="108">
        <f t="shared" ca="1" si="8"/>
        <v>2018</v>
      </c>
    </row>
    <row r="65" spans="1:8" ht="12" x14ac:dyDescent="0.2">
      <c r="A65" s="105">
        <f t="shared" ca="1" si="6"/>
        <v>43266</v>
      </c>
      <c r="B65" s="74" t="s">
        <v>109</v>
      </c>
      <c r="C65" s="106" t="s">
        <v>96</v>
      </c>
      <c r="D65" s="74" t="str">
        <f>IFERROR(INDEX(Tablas!$I$5:$I$1048576,MATCH(Tabla7[[#This Row],[Cuenta asociada]],Tablas!$H$5:$H$1048576,0),1),"")</f>
        <v>GASTOS DE DEPRECIACIÓN, MAQ Y EQUIPOS</v>
      </c>
      <c r="E65" s="74" t="s">
        <v>30</v>
      </c>
      <c r="F65" s="107">
        <f t="shared" ca="1" si="7"/>
        <v>4772</v>
      </c>
      <c r="G65" s="108" t="str">
        <f ca="1">IF($A65="","",VLOOKUP(MONTH(A65),Tablas!$C$5:$D$16,2,0))</f>
        <v>Junio</v>
      </c>
      <c r="H65" s="108">
        <f t="shared" ca="1" si="8"/>
        <v>2018</v>
      </c>
    </row>
    <row r="66" spans="1:8" ht="12" x14ac:dyDescent="0.2">
      <c r="A66" s="105">
        <f t="shared" ca="1" si="6"/>
        <v>43179</v>
      </c>
      <c r="B66" s="74" t="s">
        <v>109</v>
      </c>
      <c r="C66" s="106" t="s">
        <v>97</v>
      </c>
      <c r="D66" s="74" t="str">
        <f>IFERROR(INDEX(Tablas!$I$5:$I$1048576,MATCH(Tabla7[[#This Row],[Cuenta asociada]],Tablas!$H$5:$H$1048576,0),1),"")</f>
        <v>GASTOS DE DEPRECIACIÓN, MAQ Y EQUIPOS</v>
      </c>
      <c r="E66" s="74" t="s">
        <v>30</v>
      </c>
      <c r="F66" s="107">
        <f t="shared" ca="1" si="7"/>
        <v>3134</v>
      </c>
      <c r="G66" s="108" t="str">
        <f ca="1">IF($A66="","",VLOOKUP(MONTH(A66),Tablas!$C$5:$D$16,2,0))</f>
        <v>Marzo</v>
      </c>
      <c r="H66" s="108">
        <f t="shared" ca="1" si="8"/>
        <v>2018</v>
      </c>
    </row>
    <row r="67" spans="1:8" ht="12" x14ac:dyDescent="0.2">
      <c r="A67" s="105">
        <f t="shared" ca="1" si="6"/>
        <v>43158</v>
      </c>
      <c r="B67" s="74" t="s">
        <v>109</v>
      </c>
      <c r="C67" s="106" t="s">
        <v>98</v>
      </c>
      <c r="D67" s="74" t="str">
        <f>IFERROR(INDEX(Tablas!$I$5:$I$1048576,MATCH(Tabla7[[#This Row],[Cuenta asociada]],Tablas!$H$5:$H$1048576,0),1),"")</f>
        <v>GASTOS DE DEPRECIACIÓN, MAQ Y EQUIPOS</v>
      </c>
      <c r="E67" s="74" t="s">
        <v>30</v>
      </c>
      <c r="F67" s="107">
        <f t="shared" ca="1" si="7"/>
        <v>3980</v>
      </c>
      <c r="G67" s="108" t="str">
        <f ca="1">IF($A67="","",VLOOKUP(MONTH(A67),Tablas!$C$5:$D$16,2,0))</f>
        <v>Febrero</v>
      </c>
      <c r="H67" s="108">
        <f t="shared" ca="1" si="8"/>
        <v>2018</v>
      </c>
    </row>
    <row r="68" spans="1:8" ht="12" x14ac:dyDescent="0.2">
      <c r="A68" s="105">
        <f t="shared" ca="1" si="6"/>
        <v>43255</v>
      </c>
      <c r="B68" s="74" t="s">
        <v>109</v>
      </c>
      <c r="C68" s="106" t="s">
        <v>99</v>
      </c>
      <c r="D68" s="74" t="str">
        <f>IFERROR(INDEX(Tablas!$I$5:$I$1048576,MATCH(Tabla7[[#This Row],[Cuenta asociada]],Tablas!$H$5:$H$1048576,0),1),"")</f>
        <v>GASTOS DE DEPRECIACIÓN, MAQ Y EQUIPOS</v>
      </c>
      <c r="E68" s="74" t="s">
        <v>30</v>
      </c>
      <c r="F68" s="107">
        <f t="shared" ca="1" si="7"/>
        <v>4476</v>
      </c>
      <c r="G68" s="108" t="str">
        <f ca="1">IF($A68="","",VLOOKUP(MONTH(A68),Tablas!$C$5:$D$16,2,0))</f>
        <v>Junio</v>
      </c>
      <c r="H68" s="108">
        <f t="shared" ca="1" si="8"/>
        <v>2018</v>
      </c>
    </row>
    <row r="69" spans="1:8" ht="12" x14ac:dyDescent="0.2">
      <c r="A69" s="105">
        <f t="shared" ca="1" si="6"/>
        <v>43184</v>
      </c>
      <c r="B69" s="74" t="s">
        <v>109</v>
      </c>
      <c r="C69" s="106" t="s">
        <v>100</v>
      </c>
      <c r="D69" s="74" t="str">
        <f>IFERROR(INDEX(Tablas!$I$5:$I$1048576,MATCH(Tabla7[[#This Row],[Cuenta asociada]],Tablas!$H$5:$H$1048576,0),1),"")</f>
        <v>GASTOS DE DEPRECIACIÓN, MAQ Y EQUIPOS</v>
      </c>
      <c r="E69" s="74" t="s">
        <v>30</v>
      </c>
      <c r="F69" s="107">
        <f t="shared" ca="1" si="7"/>
        <v>5400</v>
      </c>
      <c r="G69" s="108" t="str">
        <f ca="1">IF($A69="","",VLOOKUP(MONTH(A69),Tablas!$C$5:$D$16,2,0))</f>
        <v>Marzo</v>
      </c>
      <c r="H69" s="108">
        <f t="shared" ca="1" si="8"/>
        <v>2018</v>
      </c>
    </row>
  </sheetData>
  <dataValidations count="2">
    <dataValidation type="list" allowBlank="1" showInputMessage="1" showErrorMessage="1" sqref="C5:C69" xr:uid="{00000000-0002-0000-0300-000002000000}">
      <formula1>Cuentas</formula1>
    </dataValidation>
    <dataValidation type="list" allowBlank="1" showInputMessage="1" showErrorMessage="1" sqref="G70:G1048576 E5:E69" xr:uid="{00000000-0002-0000-0300-000000000000}">
      <formula1>"Soles,Dólares"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L158"/>
  <sheetViews>
    <sheetView zoomScale="90" zoomScaleNormal="90" workbookViewId="0">
      <pane ySplit="3" topLeftCell="A58" activePane="bottomLeft" state="frozen"/>
      <selection pane="bottomLeft" activeCell="A4" sqref="A4"/>
    </sheetView>
  </sheetViews>
  <sheetFormatPr baseColWidth="10" defaultRowHeight="12.75" x14ac:dyDescent="0.2"/>
  <cols>
    <col min="1" max="1" width="3.5703125" customWidth="1"/>
    <col min="3" max="3" width="5.140625" customWidth="1"/>
    <col min="5" max="5" width="4.7109375" customWidth="1"/>
    <col min="6" max="6" width="45.28515625" customWidth="1"/>
    <col min="7" max="7" width="4.7109375" customWidth="1"/>
    <col min="8" max="8" width="47.28515625" customWidth="1"/>
    <col min="9" max="9" width="41" customWidth="1"/>
    <col min="10" max="12" width="5.28515625" customWidth="1"/>
    <col min="13" max="13" width="4.28515625" customWidth="1"/>
  </cols>
  <sheetData>
    <row r="3" spans="2:12" s="26" customFormat="1" x14ac:dyDescent="0.2">
      <c r="B3" s="27" t="s">
        <v>23</v>
      </c>
      <c r="D3" s="27" t="s">
        <v>19</v>
      </c>
      <c r="F3" s="27" t="s">
        <v>20</v>
      </c>
      <c r="H3" s="100" t="s">
        <v>111</v>
      </c>
      <c r="I3" s="109" t="s">
        <v>20</v>
      </c>
      <c r="J3" s="100" t="s">
        <v>112</v>
      </c>
      <c r="K3" s="100"/>
      <c r="L3" s="100"/>
    </row>
    <row r="4" spans="2:12" ht="6" customHeight="1" x14ac:dyDescent="0.2"/>
    <row r="5" spans="2:12" x14ac:dyDescent="0.2">
      <c r="B5" s="88">
        <v>2014</v>
      </c>
      <c r="C5" s="80">
        <v>1</v>
      </c>
      <c r="D5" s="89" t="s">
        <v>2</v>
      </c>
      <c r="E5" s="80">
        <v>1</v>
      </c>
      <c r="F5" s="89" t="s">
        <v>51</v>
      </c>
      <c r="H5" s="98" t="s">
        <v>35</v>
      </c>
      <c r="I5" s="98" t="s">
        <v>51</v>
      </c>
      <c r="J5" s="98">
        <f t="shared" ref="J5:J36" si="0">IFERROR(INDEX($E$5:$F$14,MATCH($I5,$F$5:$F$14,0),1),"")</f>
        <v>1</v>
      </c>
      <c r="K5" s="98">
        <f>IF($H5="","",COUNTIFS($I$5:I5,$I5))</f>
        <v>1</v>
      </c>
      <c r="L5" s="99" t="str">
        <f t="shared" ref="L5:L36" si="1">IF($H5="","",_xlfn.CONCAT(J5,".",K5))</f>
        <v>1.1</v>
      </c>
    </row>
    <row r="6" spans="2:12" x14ac:dyDescent="0.2">
      <c r="B6" s="88">
        <v>2015</v>
      </c>
      <c r="C6" s="80">
        <v>2</v>
      </c>
      <c r="D6" s="89" t="s">
        <v>3</v>
      </c>
      <c r="E6" s="80">
        <v>2</v>
      </c>
      <c r="F6" s="89" t="s">
        <v>73</v>
      </c>
      <c r="H6" s="98" t="s">
        <v>36</v>
      </c>
      <c r="I6" s="98" t="s">
        <v>51</v>
      </c>
      <c r="J6" s="98">
        <f t="shared" si="0"/>
        <v>1</v>
      </c>
      <c r="K6" s="98">
        <f>IF($H6="","",COUNTIFS($I$5:I6,$I6))</f>
        <v>2</v>
      </c>
      <c r="L6" s="99" t="str">
        <f t="shared" si="1"/>
        <v>1.2</v>
      </c>
    </row>
    <row r="7" spans="2:12" x14ac:dyDescent="0.2">
      <c r="B7" s="88">
        <v>2016</v>
      </c>
      <c r="C7" s="80">
        <v>3</v>
      </c>
      <c r="D7" s="89" t="s">
        <v>4</v>
      </c>
      <c r="E7" s="80">
        <v>3</v>
      </c>
      <c r="F7" s="89" t="s">
        <v>86</v>
      </c>
      <c r="H7" s="98" t="s">
        <v>37</v>
      </c>
      <c r="I7" s="98" t="s">
        <v>51</v>
      </c>
      <c r="J7" s="98">
        <f t="shared" si="0"/>
        <v>1</v>
      </c>
      <c r="K7" s="98">
        <f>IF($H7="","",COUNTIFS($I$5:I7,$I7))</f>
        <v>3</v>
      </c>
      <c r="L7" s="99" t="str">
        <f t="shared" si="1"/>
        <v>1.3</v>
      </c>
    </row>
    <row r="8" spans="2:12" x14ac:dyDescent="0.2">
      <c r="B8" s="88">
        <v>2017</v>
      </c>
      <c r="C8" s="80">
        <v>4</v>
      </c>
      <c r="D8" s="89" t="s">
        <v>5</v>
      </c>
      <c r="E8" s="80">
        <v>4</v>
      </c>
      <c r="F8" s="89" t="s">
        <v>101</v>
      </c>
      <c r="H8" s="98" t="s">
        <v>38</v>
      </c>
      <c r="I8" s="98" t="s">
        <v>51</v>
      </c>
      <c r="J8" s="98">
        <f t="shared" si="0"/>
        <v>1</v>
      </c>
      <c r="K8" s="98">
        <f>IF($H8="","",COUNTIFS($I$5:I8,$I8))</f>
        <v>4</v>
      </c>
      <c r="L8" s="99" t="str">
        <f t="shared" si="1"/>
        <v>1.4</v>
      </c>
    </row>
    <row r="9" spans="2:12" x14ac:dyDescent="0.2">
      <c r="B9" s="88">
        <v>2018</v>
      </c>
      <c r="C9" s="80">
        <v>5</v>
      </c>
      <c r="D9" s="89" t="s">
        <v>6</v>
      </c>
      <c r="E9" s="80">
        <v>5</v>
      </c>
      <c r="F9" s="89" t="s">
        <v>106</v>
      </c>
      <c r="H9" s="98" t="s">
        <v>39</v>
      </c>
      <c r="I9" s="98" t="s">
        <v>51</v>
      </c>
      <c r="J9" s="98">
        <f t="shared" si="0"/>
        <v>1</v>
      </c>
      <c r="K9" s="98">
        <f>IF($H9="","",COUNTIFS($I$5:I9,$I9))</f>
        <v>5</v>
      </c>
      <c r="L9" s="99" t="str">
        <f t="shared" si="1"/>
        <v>1.5</v>
      </c>
    </row>
    <row r="10" spans="2:12" x14ac:dyDescent="0.2">
      <c r="B10" s="88">
        <v>2019</v>
      </c>
      <c r="C10" s="80">
        <v>6</v>
      </c>
      <c r="D10" s="89" t="s">
        <v>7</v>
      </c>
      <c r="E10" s="80">
        <v>6</v>
      </c>
      <c r="F10" s="89" t="s">
        <v>107</v>
      </c>
      <c r="H10" s="98" t="s">
        <v>40</v>
      </c>
      <c r="I10" s="98" t="s">
        <v>51</v>
      </c>
      <c r="J10" s="98">
        <f t="shared" si="0"/>
        <v>1</v>
      </c>
      <c r="K10" s="98">
        <f>IF($H10="","",COUNTIFS($I$5:I10,$I10))</f>
        <v>6</v>
      </c>
      <c r="L10" s="99" t="str">
        <f t="shared" si="1"/>
        <v>1.6</v>
      </c>
    </row>
    <row r="11" spans="2:12" x14ac:dyDescent="0.2">
      <c r="B11" s="88">
        <v>2020</v>
      </c>
      <c r="C11" s="80">
        <v>7</v>
      </c>
      <c r="D11" s="89" t="s">
        <v>8</v>
      </c>
      <c r="H11" s="98" t="s">
        <v>41</v>
      </c>
      <c r="I11" s="98" t="s">
        <v>51</v>
      </c>
      <c r="J11" s="98">
        <f t="shared" si="0"/>
        <v>1</v>
      </c>
      <c r="K11" s="98">
        <f>IF($H11="","",COUNTIFS($I$5:I11,$I11))</f>
        <v>7</v>
      </c>
      <c r="L11" s="99" t="str">
        <f t="shared" si="1"/>
        <v>1.7</v>
      </c>
    </row>
    <row r="12" spans="2:12" x14ac:dyDescent="0.2">
      <c r="B12" s="88">
        <v>2021</v>
      </c>
      <c r="C12" s="80">
        <v>8</v>
      </c>
      <c r="D12" s="89" t="s">
        <v>9</v>
      </c>
      <c r="H12" s="98" t="s">
        <v>42</v>
      </c>
      <c r="I12" s="98" t="s">
        <v>51</v>
      </c>
      <c r="J12" s="98">
        <f t="shared" si="0"/>
        <v>1</v>
      </c>
      <c r="K12" s="98">
        <f>IF($H12="","",COUNTIFS($I$5:I12,$I12))</f>
        <v>8</v>
      </c>
      <c r="L12" s="99" t="str">
        <f t="shared" si="1"/>
        <v>1.8</v>
      </c>
    </row>
    <row r="13" spans="2:12" x14ac:dyDescent="0.2">
      <c r="B13" s="88">
        <v>2022</v>
      </c>
      <c r="C13" s="80">
        <v>9</v>
      </c>
      <c r="D13" s="89" t="s">
        <v>10</v>
      </c>
      <c r="H13" s="98" t="s">
        <v>43</v>
      </c>
      <c r="I13" s="98" t="s">
        <v>51</v>
      </c>
      <c r="J13" s="98">
        <f t="shared" si="0"/>
        <v>1</v>
      </c>
      <c r="K13" s="98">
        <f>IF($H13="","",COUNTIFS($I$5:I13,$I13))</f>
        <v>9</v>
      </c>
      <c r="L13" s="99" t="str">
        <f t="shared" si="1"/>
        <v>1.9</v>
      </c>
    </row>
    <row r="14" spans="2:12" x14ac:dyDescent="0.2">
      <c r="B14" s="88">
        <v>2023</v>
      </c>
      <c r="C14" s="80">
        <v>10</v>
      </c>
      <c r="D14" s="89" t="s">
        <v>11</v>
      </c>
      <c r="H14" s="98" t="s">
        <v>44</v>
      </c>
      <c r="I14" s="98" t="s">
        <v>51</v>
      </c>
      <c r="J14" s="98">
        <f t="shared" si="0"/>
        <v>1</v>
      </c>
      <c r="K14" s="98">
        <f>IF($H14="","",COUNTIFS($I$5:I14,$I14))</f>
        <v>10</v>
      </c>
      <c r="L14" s="99" t="str">
        <f t="shared" si="1"/>
        <v>1.10</v>
      </c>
    </row>
    <row r="15" spans="2:12" x14ac:dyDescent="0.2">
      <c r="B15" s="88">
        <v>2024</v>
      </c>
      <c r="C15" s="80">
        <v>11</v>
      </c>
      <c r="D15" s="89" t="s">
        <v>12</v>
      </c>
      <c r="H15" s="98" t="s">
        <v>45</v>
      </c>
      <c r="I15" s="98" t="s">
        <v>51</v>
      </c>
      <c r="J15" s="98">
        <f t="shared" si="0"/>
        <v>1</v>
      </c>
      <c r="K15" s="98">
        <f>IF($H15="","",COUNTIFS($I$5:I15,$I15))</f>
        <v>11</v>
      </c>
      <c r="L15" s="99" t="str">
        <f t="shared" si="1"/>
        <v>1.11</v>
      </c>
    </row>
    <row r="16" spans="2:12" x14ac:dyDescent="0.2">
      <c r="B16" s="88">
        <v>2025</v>
      </c>
      <c r="C16" s="80">
        <v>12</v>
      </c>
      <c r="D16" s="89" t="s">
        <v>13</v>
      </c>
      <c r="H16" s="98" t="s">
        <v>46</v>
      </c>
      <c r="I16" s="98" t="s">
        <v>51</v>
      </c>
      <c r="J16" s="98">
        <f t="shared" si="0"/>
        <v>1</v>
      </c>
      <c r="K16" s="98">
        <f>IF($H16="","",COUNTIFS($I$5:I16,$I16))</f>
        <v>12</v>
      </c>
      <c r="L16" s="99" t="str">
        <f t="shared" si="1"/>
        <v>1.12</v>
      </c>
    </row>
    <row r="17" spans="2:12" x14ac:dyDescent="0.2">
      <c r="B17" s="88">
        <v>2026</v>
      </c>
      <c r="H17" s="98" t="s">
        <v>47</v>
      </c>
      <c r="I17" s="98" t="s">
        <v>51</v>
      </c>
      <c r="J17" s="98">
        <f t="shared" si="0"/>
        <v>1</v>
      </c>
      <c r="K17" s="98">
        <f>IF($H17="","",COUNTIFS($I$5:I17,$I17))</f>
        <v>13</v>
      </c>
      <c r="L17" s="99" t="str">
        <f t="shared" si="1"/>
        <v>1.13</v>
      </c>
    </row>
    <row r="18" spans="2:12" x14ac:dyDescent="0.2">
      <c r="B18" s="88">
        <v>2027</v>
      </c>
      <c r="H18" s="98" t="s">
        <v>48</v>
      </c>
      <c r="I18" s="98" t="s">
        <v>51</v>
      </c>
      <c r="J18" s="98">
        <f t="shared" si="0"/>
        <v>1</v>
      </c>
      <c r="K18" s="98">
        <f>IF($H18="","",COUNTIFS($I$5:I18,$I18))</f>
        <v>14</v>
      </c>
      <c r="L18" s="99" t="str">
        <f t="shared" si="1"/>
        <v>1.14</v>
      </c>
    </row>
    <row r="19" spans="2:12" x14ac:dyDescent="0.2">
      <c r="B19" s="88">
        <v>2028</v>
      </c>
      <c r="H19" s="98" t="s">
        <v>49</v>
      </c>
      <c r="I19" s="98" t="s">
        <v>51</v>
      </c>
      <c r="J19" s="98">
        <f t="shared" si="0"/>
        <v>1</v>
      </c>
      <c r="K19" s="98">
        <f>IF($H19="","",COUNTIFS($I$5:I19,$I19))</f>
        <v>15</v>
      </c>
      <c r="L19" s="99" t="str">
        <f t="shared" si="1"/>
        <v>1.15</v>
      </c>
    </row>
    <row r="20" spans="2:12" x14ac:dyDescent="0.2">
      <c r="B20" s="88">
        <v>2029</v>
      </c>
      <c r="H20" s="98" t="s">
        <v>50</v>
      </c>
      <c r="I20" s="98" t="s">
        <v>51</v>
      </c>
      <c r="J20" s="98">
        <f t="shared" si="0"/>
        <v>1</v>
      </c>
      <c r="K20" s="98">
        <f>IF($H20="","",COUNTIFS($I$5:I20,$I20))</f>
        <v>16</v>
      </c>
      <c r="L20" s="99" t="str">
        <f t="shared" si="1"/>
        <v>1.16</v>
      </c>
    </row>
    <row r="21" spans="2:12" x14ac:dyDescent="0.2">
      <c r="B21" s="88">
        <v>2030</v>
      </c>
      <c r="H21" s="98" t="s">
        <v>102</v>
      </c>
      <c r="I21" s="98" t="s">
        <v>51</v>
      </c>
      <c r="J21" s="98">
        <f t="shared" si="0"/>
        <v>1</v>
      </c>
      <c r="K21" s="98">
        <f>IF($H21="","",COUNTIFS($I$5:I21,$I21))</f>
        <v>17</v>
      </c>
      <c r="L21" s="99" t="str">
        <f t="shared" si="1"/>
        <v>1.17</v>
      </c>
    </row>
    <row r="22" spans="2:12" x14ac:dyDescent="0.2">
      <c r="H22" s="98" t="s">
        <v>52</v>
      </c>
      <c r="I22" s="98" t="s">
        <v>73</v>
      </c>
      <c r="J22" s="98">
        <f t="shared" si="0"/>
        <v>2</v>
      </c>
      <c r="K22" s="98">
        <f>IF($H22="","",COUNTIFS($I$5:I22,$I22))</f>
        <v>1</v>
      </c>
      <c r="L22" s="99" t="str">
        <f t="shared" si="1"/>
        <v>2.1</v>
      </c>
    </row>
    <row r="23" spans="2:12" x14ac:dyDescent="0.2">
      <c r="H23" s="98" t="s">
        <v>53</v>
      </c>
      <c r="I23" s="98" t="s">
        <v>73</v>
      </c>
      <c r="J23" s="98">
        <f t="shared" si="0"/>
        <v>2</v>
      </c>
      <c r="K23" s="98">
        <f>IF($H23="","",COUNTIFS($I$5:I23,$I23))</f>
        <v>2</v>
      </c>
      <c r="L23" s="99" t="str">
        <f t="shared" si="1"/>
        <v>2.2</v>
      </c>
    </row>
    <row r="24" spans="2:12" x14ac:dyDescent="0.2">
      <c r="H24" s="98" t="s">
        <v>54</v>
      </c>
      <c r="I24" s="98" t="s">
        <v>73</v>
      </c>
      <c r="J24" s="98">
        <f t="shared" si="0"/>
        <v>2</v>
      </c>
      <c r="K24" s="98">
        <f>IF($H24="","",COUNTIFS($I$5:I24,$I24))</f>
        <v>3</v>
      </c>
      <c r="L24" s="99" t="str">
        <f t="shared" si="1"/>
        <v>2.3</v>
      </c>
    </row>
    <row r="25" spans="2:12" x14ac:dyDescent="0.2">
      <c r="H25" s="98" t="s">
        <v>55</v>
      </c>
      <c r="I25" s="98" t="s">
        <v>73</v>
      </c>
      <c r="J25" s="98">
        <f t="shared" si="0"/>
        <v>2</v>
      </c>
      <c r="K25" s="98">
        <f>IF($H25="","",COUNTIFS($I$5:I25,$I25))</f>
        <v>4</v>
      </c>
      <c r="L25" s="99" t="str">
        <f t="shared" si="1"/>
        <v>2.4</v>
      </c>
    </row>
    <row r="26" spans="2:12" x14ac:dyDescent="0.2">
      <c r="H26" s="98" t="s">
        <v>56</v>
      </c>
      <c r="I26" s="98" t="s">
        <v>73</v>
      </c>
      <c r="J26" s="98">
        <f t="shared" si="0"/>
        <v>2</v>
      </c>
      <c r="K26" s="98">
        <f>IF($H26="","",COUNTIFS($I$5:I26,$I26))</f>
        <v>5</v>
      </c>
      <c r="L26" s="99" t="str">
        <f t="shared" si="1"/>
        <v>2.5</v>
      </c>
    </row>
    <row r="27" spans="2:12" x14ac:dyDescent="0.2">
      <c r="H27" s="98" t="s">
        <v>57</v>
      </c>
      <c r="I27" s="98" t="s">
        <v>73</v>
      </c>
      <c r="J27" s="98">
        <f t="shared" si="0"/>
        <v>2</v>
      </c>
      <c r="K27" s="98">
        <f>IF($H27="","",COUNTIFS($I$5:I27,$I27))</f>
        <v>6</v>
      </c>
      <c r="L27" s="99" t="str">
        <f t="shared" si="1"/>
        <v>2.6</v>
      </c>
    </row>
    <row r="28" spans="2:12" x14ac:dyDescent="0.2">
      <c r="H28" s="98" t="s">
        <v>58</v>
      </c>
      <c r="I28" s="98" t="s">
        <v>73</v>
      </c>
      <c r="J28" s="98">
        <f t="shared" si="0"/>
        <v>2</v>
      </c>
      <c r="K28" s="98">
        <f>IF($H28="","",COUNTIFS($I$5:I28,$I28))</f>
        <v>7</v>
      </c>
      <c r="L28" s="99" t="str">
        <f t="shared" si="1"/>
        <v>2.7</v>
      </c>
    </row>
    <row r="29" spans="2:12" x14ac:dyDescent="0.2">
      <c r="H29" s="98" t="s">
        <v>59</v>
      </c>
      <c r="I29" s="98" t="s">
        <v>73</v>
      </c>
      <c r="J29" s="98">
        <f t="shared" si="0"/>
        <v>2</v>
      </c>
      <c r="K29" s="98">
        <f>IF($H29="","",COUNTIFS($I$5:I29,$I29))</f>
        <v>8</v>
      </c>
      <c r="L29" s="99" t="str">
        <f t="shared" si="1"/>
        <v>2.8</v>
      </c>
    </row>
    <row r="30" spans="2:12" x14ac:dyDescent="0.2">
      <c r="H30" s="98" t="s">
        <v>60</v>
      </c>
      <c r="I30" s="98" t="s">
        <v>73</v>
      </c>
      <c r="J30" s="98">
        <f t="shared" si="0"/>
        <v>2</v>
      </c>
      <c r="K30" s="98">
        <f>IF($H30="","",COUNTIFS($I$5:I30,$I30))</f>
        <v>9</v>
      </c>
      <c r="L30" s="99" t="str">
        <f t="shared" si="1"/>
        <v>2.9</v>
      </c>
    </row>
    <row r="31" spans="2:12" x14ac:dyDescent="0.2">
      <c r="H31" s="98" t="s">
        <v>61</v>
      </c>
      <c r="I31" s="98" t="s">
        <v>73</v>
      </c>
      <c r="J31" s="98">
        <f t="shared" si="0"/>
        <v>2</v>
      </c>
      <c r="K31" s="98">
        <f>IF($H31="","",COUNTIFS($I$5:I31,$I31))</f>
        <v>10</v>
      </c>
      <c r="L31" s="99" t="str">
        <f t="shared" si="1"/>
        <v>2.10</v>
      </c>
    </row>
    <row r="32" spans="2:12" x14ac:dyDescent="0.2">
      <c r="H32" s="98" t="s">
        <v>62</v>
      </c>
      <c r="I32" s="98" t="s">
        <v>73</v>
      </c>
      <c r="J32" s="98">
        <f t="shared" si="0"/>
        <v>2</v>
      </c>
      <c r="K32" s="98">
        <f>IF($H32="","",COUNTIFS($I$5:I32,$I32))</f>
        <v>11</v>
      </c>
      <c r="L32" s="99" t="str">
        <f t="shared" si="1"/>
        <v>2.11</v>
      </c>
    </row>
    <row r="33" spans="8:12" x14ac:dyDescent="0.2">
      <c r="H33" s="98" t="s">
        <v>63</v>
      </c>
      <c r="I33" s="98" t="s">
        <v>73</v>
      </c>
      <c r="J33" s="98">
        <f t="shared" si="0"/>
        <v>2</v>
      </c>
      <c r="K33" s="98">
        <f>IF($H33="","",COUNTIFS($I$5:I33,$I33))</f>
        <v>12</v>
      </c>
      <c r="L33" s="99" t="str">
        <f t="shared" si="1"/>
        <v>2.12</v>
      </c>
    </row>
    <row r="34" spans="8:12" x14ac:dyDescent="0.2">
      <c r="H34" s="98" t="s">
        <v>64</v>
      </c>
      <c r="I34" s="98" t="s">
        <v>73</v>
      </c>
      <c r="J34" s="98">
        <f t="shared" si="0"/>
        <v>2</v>
      </c>
      <c r="K34" s="98">
        <f>IF($H34="","",COUNTIFS($I$5:I34,$I34))</f>
        <v>13</v>
      </c>
      <c r="L34" s="99" t="str">
        <f t="shared" si="1"/>
        <v>2.13</v>
      </c>
    </row>
    <row r="35" spans="8:12" x14ac:dyDescent="0.2">
      <c r="H35" s="98" t="s">
        <v>65</v>
      </c>
      <c r="I35" s="98" t="s">
        <v>73</v>
      </c>
      <c r="J35" s="98">
        <f t="shared" si="0"/>
        <v>2</v>
      </c>
      <c r="K35" s="98">
        <f>IF($H35="","",COUNTIFS($I$5:I35,$I35))</f>
        <v>14</v>
      </c>
      <c r="L35" s="99" t="str">
        <f t="shared" si="1"/>
        <v>2.14</v>
      </c>
    </row>
    <row r="36" spans="8:12" x14ac:dyDescent="0.2">
      <c r="H36" s="98" t="s">
        <v>66</v>
      </c>
      <c r="I36" s="98" t="s">
        <v>73</v>
      </c>
      <c r="J36" s="98">
        <f t="shared" si="0"/>
        <v>2</v>
      </c>
      <c r="K36" s="98">
        <f>IF($H36="","",COUNTIFS($I$5:I36,$I36))</f>
        <v>15</v>
      </c>
      <c r="L36" s="99" t="str">
        <f t="shared" si="1"/>
        <v>2.15</v>
      </c>
    </row>
    <row r="37" spans="8:12" x14ac:dyDescent="0.2">
      <c r="H37" s="98" t="s">
        <v>67</v>
      </c>
      <c r="I37" s="98" t="s">
        <v>73</v>
      </c>
      <c r="J37" s="98">
        <f t="shared" ref="J37:J100" si="2">IFERROR(INDEX($E$5:$F$14,MATCH($I37,$F$5:$F$14,0),1),"")</f>
        <v>2</v>
      </c>
      <c r="K37" s="98">
        <f>IF($H37="","",COUNTIFS($I$5:I37,$I37))</f>
        <v>16</v>
      </c>
      <c r="L37" s="99" t="str">
        <f t="shared" ref="L37:L68" si="3">IF($H37="","",_xlfn.CONCAT(J37,".",K37))</f>
        <v>2.16</v>
      </c>
    </row>
    <row r="38" spans="8:12" x14ac:dyDescent="0.2">
      <c r="H38" s="98" t="s">
        <v>68</v>
      </c>
      <c r="I38" s="98" t="s">
        <v>73</v>
      </c>
      <c r="J38" s="98">
        <f t="shared" si="2"/>
        <v>2</v>
      </c>
      <c r="K38" s="98">
        <f>IF($H38="","",COUNTIFS($I$5:I38,$I38))</f>
        <v>17</v>
      </c>
      <c r="L38" s="99" t="str">
        <f t="shared" si="3"/>
        <v>2.17</v>
      </c>
    </row>
    <row r="39" spans="8:12" x14ac:dyDescent="0.2">
      <c r="H39" s="98" t="s">
        <v>69</v>
      </c>
      <c r="I39" s="98" t="s">
        <v>73</v>
      </c>
      <c r="J39" s="98">
        <f t="shared" si="2"/>
        <v>2</v>
      </c>
      <c r="K39" s="98">
        <f>IF($H39="","",COUNTIFS($I$5:I39,$I39))</f>
        <v>18</v>
      </c>
      <c r="L39" s="99" t="str">
        <f t="shared" si="3"/>
        <v>2.18</v>
      </c>
    </row>
    <row r="40" spans="8:12" x14ac:dyDescent="0.2">
      <c r="H40" s="98" t="s">
        <v>70</v>
      </c>
      <c r="I40" s="98" t="s">
        <v>73</v>
      </c>
      <c r="J40" s="98">
        <f t="shared" si="2"/>
        <v>2</v>
      </c>
      <c r="K40" s="98">
        <f>IF($H40="","",COUNTIFS($I$5:I40,$I40))</f>
        <v>19</v>
      </c>
      <c r="L40" s="99" t="str">
        <f t="shared" si="3"/>
        <v>2.19</v>
      </c>
    </row>
    <row r="41" spans="8:12" x14ac:dyDescent="0.2">
      <c r="H41" s="98" t="s">
        <v>71</v>
      </c>
      <c r="I41" s="98" t="s">
        <v>73</v>
      </c>
      <c r="J41" s="98">
        <f t="shared" si="2"/>
        <v>2</v>
      </c>
      <c r="K41" s="98">
        <f>IF($H41="","",COUNTIFS($I$5:I41,$I41))</f>
        <v>20</v>
      </c>
      <c r="L41" s="99" t="str">
        <f t="shared" si="3"/>
        <v>2.20</v>
      </c>
    </row>
    <row r="42" spans="8:12" x14ac:dyDescent="0.2">
      <c r="H42" s="98" t="s">
        <v>72</v>
      </c>
      <c r="I42" s="98" t="s">
        <v>73</v>
      </c>
      <c r="J42" s="98">
        <f t="shared" si="2"/>
        <v>2</v>
      </c>
      <c r="K42" s="98">
        <f>IF($H42="","",COUNTIFS($I$5:I42,$I42))</f>
        <v>21</v>
      </c>
      <c r="L42" s="99" t="str">
        <f t="shared" si="3"/>
        <v>2.21</v>
      </c>
    </row>
    <row r="43" spans="8:12" x14ac:dyDescent="0.2">
      <c r="H43" s="98" t="s">
        <v>74</v>
      </c>
      <c r="I43" s="98" t="s">
        <v>86</v>
      </c>
      <c r="J43" s="98">
        <f t="shared" si="2"/>
        <v>3</v>
      </c>
      <c r="K43" s="98">
        <f>IF($H43="","",COUNTIFS($I$5:I43,$I43))</f>
        <v>1</v>
      </c>
      <c r="L43" s="99" t="str">
        <f t="shared" si="3"/>
        <v>3.1</v>
      </c>
    </row>
    <row r="44" spans="8:12" x14ac:dyDescent="0.2">
      <c r="H44" s="98" t="s">
        <v>75</v>
      </c>
      <c r="I44" s="98" t="s">
        <v>86</v>
      </c>
      <c r="J44" s="98">
        <f t="shared" si="2"/>
        <v>3</v>
      </c>
      <c r="K44" s="98">
        <f>IF($H44="","",COUNTIFS($I$5:I44,$I44))</f>
        <v>2</v>
      </c>
      <c r="L44" s="99" t="str">
        <f t="shared" si="3"/>
        <v>3.2</v>
      </c>
    </row>
    <row r="45" spans="8:12" x14ac:dyDescent="0.2">
      <c r="H45" s="98" t="s">
        <v>76</v>
      </c>
      <c r="I45" s="98" t="s">
        <v>86</v>
      </c>
      <c r="J45" s="98">
        <f t="shared" si="2"/>
        <v>3</v>
      </c>
      <c r="K45" s="98">
        <f>IF($H45="","",COUNTIFS($I$5:I45,$I45))</f>
        <v>3</v>
      </c>
      <c r="L45" s="99" t="str">
        <f t="shared" si="3"/>
        <v>3.3</v>
      </c>
    </row>
    <row r="46" spans="8:12" x14ac:dyDescent="0.2">
      <c r="H46" s="98" t="s">
        <v>77</v>
      </c>
      <c r="I46" s="98" t="s">
        <v>86</v>
      </c>
      <c r="J46" s="98">
        <f t="shared" si="2"/>
        <v>3</v>
      </c>
      <c r="K46" s="98">
        <f>IF($H46="","",COUNTIFS($I$5:I46,$I46))</f>
        <v>4</v>
      </c>
      <c r="L46" s="99" t="str">
        <f t="shared" si="3"/>
        <v>3.4</v>
      </c>
    </row>
    <row r="47" spans="8:12" x14ac:dyDescent="0.2">
      <c r="H47" s="98" t="s">
        <v>78</v>
      </c>
      <c r="I47" s="98" t="s">
        <v>86</v>
      </c>
      <c r="J47" s="98">
        <f t="shared" si="2"/>
        <v>3</v>
      </c>
      <c r="K47" s="98">
        <f>IF($H47="","",COUNTIFS($I$5:I47,$I47))</f>
        <v>5</v>
      </c>
      <c r="L47" s="99" t="str">
        <f t="shared" si="3"/>
        <v>3.5</v>
      </c>
    </row>
    <row r="48" spans="8:12" x14ac:dyDescent="0.2">
      <c r="H48" s="98" t="s">
        <v>79</v>
      </c>
      <c r="I48" s="98" t="s">
        <v>86</v>
      </c>
      <c r="J48" s="98">
        <f t="shared" si="2"/>
        <v>3</v>
      </c>
      <c r="K48" s="98">
        <f>IF($H48="","",COUNTIFS($I$5:I48,$I48))</f>
        <v>6</v>
      </c>
      <c r="L48" s="99" t="str">
        <f t="shared" si="3"/>
        <v>3.6</v>
      </c>
    </row>
    <row r="49" spans="8:12" x14ac:dyDescent="0.2">
      <c r="H49" s="98" t="s">
        <v>80</v>
      </c>
      <c r="I49" s="98" t="s">
        <v>86</v>
      </c>
      <c r="J49" s="98">
        <f t="shared" si="2"/>
        <v>3</v>
      </c>
      <c r="K49" s="98">
        <f>IF($H49="","",COUNTIFS($I$5:I49,$I49))</f>
        <v>7</v>
      </c>
      <c r="L49" s="99" t="str">
        <f t="shared" si="3"/>
        <v>3.7</v>
      </c>
    </row>
    <row r="50" spans="8:12" x14ac:dyDescent="0.2">
      <c r="H50" s="98" t="s">
        <v>81</v>
      </c>
      <c r="I50" s="98" t="s">
        <v>86</v>
      </c>
      <c r="J50" s="98">
        <f t="shared" si="2"/>
        <v>3</v>
      </c>
      <c r="K50" s="98">
        <f>IF($H50="","",COUNTIFS($I$5:I50,$I50))</f>
        <v>8</v>
      </c>
      <c r="L50" s="99" t="str">
        <f t="shared" si="3"/>
        <v>3.8</v>
      </c>
    </row>
    <row r="51" spans="8:12" x14ac:dyDescent="0.2">
      <c r="H51" s="98" t="s">
        <v>82</v>
      </c>
      <c r="I51" s="98" t="s">
        <v>86</v>
      </c>
      <c r="J51" s="98">
        <f t="shared" si="2"/>
        <v>3</v>
      </c>
      <c r="K51" s="98">
        <f>IF($H51="","",COUNTIFS($I$5:I51,$I51))</f>
        <v>9</v>
      </c>
      <c r="L51" s="99" t="str">
        <f t="shared" si="3"/>
        <v>3.9</v>
      </c>
    </row>
    <row r="52" spans="8:12" x14ac:dyDescent="0.2">
      <c r="H52" s="98" t="s">
        <v>83</v>
      </c>
      <c r="I52" s="98" t="s">
        <v>86</v>
      </c>
      <c r="J52" s="98">
        <f t="shared" si="2"/>
        <v>3</v>
      </c>
      <c r="K52" s="98">
        <f>IF($H52="","",COUNTIFS($I$5:I52,$I52))</f>
        <v>10</v>
      </c>
      <c r="L52" s="99" t="str">
        <f t="shared" si="3"/>
        <v>3.10</v>
      </c>
    </row>
    <row r="53" spans="8:12" x14ac:dyDescent="0.2">
      <c r="H53" s="98" t="s">
        <v>84</v>
      </c>
      <c r="I53" s="98" t="s">
        <v>86</v>
      </c>
      <c r="J53" s="98">
        <f t="shared" si="2"/>
        <v>3</v>
      </c>
      <c r="K53" s="98">
        <f>IF($H53="","",COUNTIFS($I$5:I53,$I53))</f>
        <v>11</v>
      </c>
      <c r="L53" s="99" t="str">
        <f t="shared" si="3"/>
        <v>3.11</v>
      </c>
    </row>
    <row r="54" spans="8:12" x14ac:dyDescent="0.2">
      <c r="H54" s="98" t="s">
        <v>85</v>
      </c>
      <c r="I54" s="98" t="s">
        <v>86</v>
      </c>
      <c r="J54" s="98">
        <f t="shared" si="2"/>
        <v>3</v>
      </c>
      <c r="K54" s="98">
        <f>IF($H54="","",COUNTIFS($I$5:I54,$I54))</f>
        <v>12</v>
      </c>
      <c r="L54" s="99" t="str">
        <f t="shared" si="3"/>
        <v>3.12</v>
      </c>
    </row>
    <row r="55" spans="8:12" x14ac:dyDescent="0.2">
      <c r="H55" s="98" t="s">
        <v>103</v>
      </c>
      <c r="I55" s="98" t="s">
        <v>101</v>
      </c>
      <c r="J55" s="98">
        <f t="shared" si="2"/>
        <v>4</v>
      </c>
      <c r="K55" s="98">
        <f>IF($H55="","",COUNTIFS($I$5:I55,$I55))</f>
        <v>1</v>
      </c>
      <c r="L55" s="99" t="str">
        <f t="shared" si="3"/>
        <v>4.1</v>
      </c>
    </row>
    <row r="56" spans="8:12" x14ac:dyDescent="0.2">
      <c r="H56" s="98" t="s">
        <v>87</v>
      </c>
      <c r="I56" s="98" t="s">
        <v>101</v>
      </c>
      <c r="J56" s="98">
        <f t="shared" si="2"/>
        <v>4</v>
      </c>
      <c r="K56" s="98">
        <f>IF($H56="","",COUNTIFS($I$5:I56,$I56))</f>
        <v>2</v>
      </c>
      <c r="L56" s="99" t="str">
        <f t="shared" si="3"/>
        <v>4.2</v>
      </c>
    </row>
    <row r="57" spans="8:12" x14ac:dyDescent="0.2">
      <c r="H57" s="98" t="s">
        <v>88</v>
      </c>
      <c r="I57" s="98" t="s">
        <v>101</v>
      </c>
      <c r="J57" s="98">
        <f t="shared" si="2"/>
        <v>4</v>
      </c>
      <c r="K57" s="98">
        <f>IF($H57="","",COUNTIFS($I$5:I57,$I57))</f>
        <v>3</v>
      </c>
      <c r="L57" s="99" t="str">
        <f t="shared" si="3"/>
        <v>4.3</v>
      </c>
    </row>
    <row r="58" spans="8:12" x14ac:dyDescent="0.2">
      <c r="H58" s="98" t="s">
        <v>89</v>
      </c>
      <c r="I58" s="98" t="s">
        <v>101</v>
      </c>
      <c r="J58" s="98">
        <f t="shared" si="2"/>
        <v>4</v>
      </c>
      <c r="K58" s="98">
        <f>IF($H58="","",COUNTIFS($I$5:I58,$I58))</f>
        <v>4</v>
      </c>
      <c r="L58" s="99" t="str">
        <f t="shared" si="3"/>
        <v>4.4</v>
      </c>
    </row>
    <row r="59" spans="8:12" x14ac:dyDescent="0.2">
      <c r="H59" s="98" t="s">
        <v>90</v>
      </c>
      <c r="I59" s="98" t="s">
        <v>101</v>
      </c>
      <c r="J59" s="98">
        <f t="shared" si="2"/>
        <v>4</v>
      </c>
      <c r="K59" s="98">
        <f>IF($H59="","",COUNTIFS($I$5:I59,$I59))</f>
        <v>5</v>
      </c>
      <c r="L59" s="99" t="str">
        <f t="shared" si="3"/>
        <v>4.5</v>
      </c>
    </row>
    <row r="60" spans="8:12" x14ac:dyDescent="0.2">
      <c r="H60" s="98" t="s">
        <v>91</v>
      </c>
      <c r="I60" s="98" t="s">
        <v>101</v>
      </c>
      <c r="J60" s="98">
        <f t="shared" si="2"/>
        <v>4</v>
      </c>
      <c r="K60" s="98">
        <f>IF($H60="","",COUNTIFS($I$5:I60,$I60))</f>
        <v>6</v>
      </c>
      <c r="L60" s="99" t="str">
        <f t="shared" si="3"/>
        <v>4.6</v>
      </c>
    </row>
    <row r="61" spans="8:12" x14ac:dyDescent="0.2">
      <c r="H61" s="98" t="s">
        <v>92</v>
      </c>
      <c r="I61" s="98" t="s">
        <v>101</v>
      </c>
      <c r="J61" s="98">
        <f t="shared" si="2"/>
        <v>4</v>
      </c>
      <c r="K61" s="98">
        <f>IF($H61="","",COUNTIFS($I$5:I61,$I61))</f>
        <v>7</v>
      </c>
      <c r="L61" s="99" t="str">
        <f t="shared" si="3"/>
        <v>4.7</v>
      </c>
    </row>
    <row r="62" spans="8:12" x14ac:dyDescent="0.2">
      <c r="H62" s="98" t="s">
        <v>93</v>
      </c>
      <c r="I62" s="98" t="s">
        <v>101</v>
      </c>
      <c r="J62" s="98">
        <f t="shared" si="2"/>
        <v>4</v>
      </c>
      <c r="K62" s="98">
        <f>IF($H62="","",COUNTIFS($I$5:I62,$I62))</f>
        <v>8</v>
      </c>
      <c r="L62" s="99" t="str">
        <f t="shared" si="3"/>
        <v>4.8</v>
      </c>
    </row>
    <row r="63" spans="8:12" x14ac:dyDescent="0.2">
      <c r="H63" s="98" t="s">
        <v>94</v>
      </c>
      <c r="I63" s="98" t="s">
        <v>101</v>
      </c>
      <c r="J63" s="98">
        <f t="shared" si="2"/>
        <v>4</v>
      </c>
      <c r="K63" s="98">
        <f>IF($H63="","",COUNTIFS($I$5:I63,$I63))</f>
        <v>9</v>
      </c>
      <c r="L63" s="99" t="str">
        <f t="shared" si="3"/>
        <v>4.9</v>
      </c>
    </row>
    <row r="64" spans="8:12" x14ac:dyDescent="0.2">
      <c r="H64" s="98" t="s">
        <v>95</v>
      </c>
      <c r="I64" s="98" t="s">
        <v>101</v>
      </c>
      <c r="J64" s="98">
        <f t="shared" si="2"/>
        <v>4</v>
      </c>
      <c r="K64" s="98">
        <f>IF($H64="","",COUNTIFS($I$5:I64,$I64))</f>
        <v>10</v>
      </c>
      <c r="L64" s="99" t="str">
        <f t="shared" si="3"/>
        <v>4.10</v>
      </c>
    </row>
    <row r="65" spans="8:12" x14ac:dyDescent="0.2">
      <c r="H65" s="98" t="s">
        <v>96</v>
      </c>
      <c r="I65" s="98" t="s">
        <v>101</v>
      </c>
      <c r="J65" s="98">
        <f t="shared" si="2"/>
        <v>4</v>
      </c>
      <c r="K65" s="98">
        <f>IF($H65="","",COUNTIFS($I$5:I65,$I65))</f>
        <v>11</v>
      </c>
      <c r="L65" s="99" t="str">
        <f t="shared" si="3"/>
        <v>4.11</v>
      </c>
    </row>
    <row r="66" spans="8:12" x14ac:dyDescent="0.2">
      <c r="H66" s="98" t="s">
        <v>97</v>
      </c>
      <c r="I66" s="98" t="s">
        <v>101</v>
      </c>
      <c r="J66" s="98">
        <f t="shared" si="2"/>
        <v>4</v>
      </c>
      <c r="K66" s="98">
        <f>IF($H66="","",COUNTIFS($I$5:I66,$I66))</f>
        <v>12</v>
      </c>
      <c r="L66" s="99" t="str">
        <f t="shared" si="3"/>
        <v>4.12</v>
      </c>
    </row>
    <row r="67" spans="8:12" x14ac:dyDescent="0.2">
      <c r="H67" s="98" t="s">
        <v>98</v>
      </c>
      <c r="I67" s="98" t="s">
        <v>101</v>
      </c>
      <c r="J67" s="98">
        <f t="shared" si="2"/>
        <v>4</v>
      </c>
      <c r="K67" s="98">
        <f>IF($H67="","",COUNTIFS($I$5:I67,$I67))</f>
        <v>13</v>
      </c>
      <c r="L67" s="99" t="str">
        <f t="shared" si="3"/>
        <v>4.13</v>
      </c>
    </row>
    <row r="68" spans="8:12" x14ac:dyDescent="0.2">
      <c r="H68" s="98" t="s">
        <v>99</v>
      </c>
      <c r="I68" s="98" t="s">
        <v>101</v>
      </c>
      <c r="J68" s="98">
        <f t="shared" si="2"/>
        <v>4</v>
      </c>
      <c r="K68" s="98">
        <f>IF($H68="","",COUNTIFS($I$5:I68,$I68))</f>
        <v>14</v>
      </c>
      <c r="L68" s="99" t="str">
        <f t="shared" si="3"/>
        <v>4.14</v>
      </c>
    </row>
    <row r="69" spans="8:12" x14ac:dyDescent="0.2">
      <c r="H69" s="98" t="s">
        <v>100</v>
      </c>
      <c r="I69" s="98" t="s">
        <v>101</v>
      </c>
      <c r="J69" s="98">
        <f t="shared" si="2"/>
        <v>4</v>
      </c>
      <c r="K69" s="98">
        <f>IF($H69="","",COUNTIFS($I$5:I69,$I69))</f>
        <v>15</v>
      </c>
      <c r="L69" s="99" t="str">
        <f t="shared" ref="L69" si="4">IF($H69="","",_xlfn.CONCAT(J69,".",K69))</f>
        <v>4.15</v>
      </c>
    </row>
    <row r="70" spans="8:12" x14ac:dyDescent="0.2">
      <c r="H70" s="98"/>
      <c r="I70" s="98"/>
      <c r="J70" s="98" t="str">
        <f t="shared" si="2"/>
        <v/>
      </c>
      <c r="K70" s="98" t="str">
        <f>IF($H70="","",COUNTIFS($I$5:I70,$I70))</f>
        <v/>
      </c>
      <c r="L70" s="99" t="str">
        <f t="shared" ref="L70:L121" si="5">IF($H70="","",_xlfn.CONCAT(J70,".",K70))</f>
        <v/>
      </c>
    </row>
    <row r="71" spans="8:12" x14ac:dyDescent="0.2">
      <c r="H71" s="98"/>
      <c r="I71" s="98"/>
      <c r="J71" s="98" t="str">
        <f t="shared" si="2"/>
        <v/>
      </c>
      <c r="K71" s="98" t="str">
        <f>IF($H71="","",COUNTIFS($I$5:I71,$I71))</f>
        <v/>
      </c>
      <c r="L71" s="99" t="str">
        <f t="shared" si="5"/>
        <v/>
      </c>
    </row>
    <row r="72" spans="8:12" x14ac:dyDescent="0.2">
      <c r="H72" s="98"/>
      <c r="I72" s="98"/>
      <c r="J72" s="98" t="str">
        <f t="shared" si="2"/>
        <v/>
      </c>
      <c r="K72" s="98" t="str">
        <f>IF($H72="","",COUNTIFS($I$5:I72,$I72))</f>
        <v/>
      </c>
      <c r="L72" s="99" t="str">
        <f t="shared" si="5"/>
        <v/>
      </c>
    </row>
    <row r="73" spans="8:12" x14ac:dyDescent="0.2">
      <c r="H73" s="98"/>
      <c r="I73" s="98"/>
      <c r="J73" s="98" t="str">
        <f t="shared" si="2"/>
        <v/>
      </c>
      <c r="K73" s="98" t="str">
        <f>IF($H73="","",COUNTIFS($I$5:I73,$I73))</f>
        <v/>
      </c>
      <c r="L73" s="99" t="str">
        <f t="shared" si="5"/>
        <v/>
      </c>
    </row>
    <row r="74" spans="8:12" x14ac:dyDescent="0.2">
      <c r="H74" s="98"/>
      <c r="I74" s="98"/>
      <c r="J74" s="98" t="str">
        <f t="shared" si="2"/>
        <v/>
      </c>
      <c r="K74" s="98" t="str">
        <f>IF($H74="","",COUNTIFS($I$5:I74,$I74))</f>
        <v/>
      </c>
      <c r="L74" s="99" t="str">
        <f t="shared" si="5"/>
        <v/>
      </c>
    </row>
    <row r="75" spans="8:12" x14ac:dyDescent="0.2">
      <c r="H75" s="98"/>
      <c r="I75" s="98"/>
      <c r="J75" s="98" t="str">
        <f t="shared" si="2"/>
        <v/>
      </c>
      <c r="K75" s="98" t="str">
        <f>IF($H75="","",COUNTIFS($I$5:I75,$I75))</f>
        <v/>
      </c>
      <c r="L75" s="99" t="str">
        <f t="shared" si="5"/>
        <v/>
      </c>
    </row>
    <row r="76" spans="8:12" x14ac:dyDescent="0.2">
      <c r="H76" s="98"/>
      <c r="I76" s="98"/>
      <c r="J76" s="98" t="str">
        <f t="shared" si="2"/>
        <v/>
      </c>
      <c r="K76" s="98" t="str">
        <f>IF($H76="","",COUNTIFS($I$5:I76,$I76))</f>
        <v/>
      </c>
      <c r="L76" s="99" t="str">
        <f t="shared" si="5"/>
        <v/>
      </c>
    </row>
    <row r="77" spans="8:12" x14ac:dyDescent="0.2">
      <c r="H77" s="98"/>
      <c r="I77" s="98"/>
      <c r="J77" s="98" t="str">
        <f t="shared" si="2"/>
        <v/>
      </c>
      <c r="K77" s="98" t="str">
        <f>IF($H77="","",COUNTIFS($I$5:I77,$I77))</f>
        <v/>
      </c>
      <c r="L77" s="99" t="str">
        <f t="shared" si="5"/>
        <v/>
      </c>
    </row>
    <row r="78" spans="8:12" x14ac:dyDescent="0.2">
      <c r="H78" s="98"/>
      <c r="I78" s="98"/>
      <c r="J78" s="98" t="str">
        <f t="shared" si="2"/>
        <v/>
      </c>
      <c r="K78" s="98" t="str">
        <f>IF($H78="","",COUNTIFS($I$5:I78,$I78))</f>
        <v/>
      </c>
      <c r="L78" s="99" t="str">
        <f t="shared" si="5"/>
        <v/>
      </c>
    </row>
    <row r="79" spans="8:12" x14ac:dyDescent="0.2">
      <c r="H79" s="98"/>
      <c r="I79" s="98"/>
      <c r="J79" s="98" t="str">
        <f t="shared" si="2"/>
        <v/>
      </c>
      <c r="K79" s="98" t="str">
        <f>IF($H79="","",COUNTIFS($I$5:I79,$I79))</f>
        <v/>
      </c>
      <c r="L79" s="99" t="str">
        <f t="shared" si="5"/>
        <v/>
      </c>
    </row>
    <row r="80" spans="8:12" x14ac:dyDescent="0.2">
      <c r="H80" s="98"/>
      <c r="I80" s="98"/>
      <c r="J80" s="98" t="str">
        <f t="shared" si="2"/>
        <v/>
      </c>
      <c r="K80" s="98" t="str">
        <f>IF($H80="","",COUNTIFS($I$5:I80,$I80))</f>
        <v/>
      </c>
      <c r="L80" s="99" t="str">
        <f t="shared" si="5"/>
        <v/>
      </c>
    </row>
    <row r="81" spans="8:12" x14ac:dyDescent="0.2">
      <c r="H81" s="98"/>
      <c r="I81" s="98"/>
      <c r="J81" s="98" t="str">
        <f t="shared" si="2"/>
        <v/>
      </c>
      <c r="K81" s="98" t="str">
        <f>IF($H81="","",COUNTIFS($I$5:I81,$I81))</f>
        <v/>
      </c>
      <c r="L81" s="99" t="str">
        <f t="shared" si="5"/>
        <v/>
      </c>
    </row>
    <row r="82" spans="8:12" x14ac:dyDescent="0.2">
      <c r="H82" s="98"/>
      <c r="I82" s="98"/>
      <c r="J82" s="98" t="str">
        <f t="shared" si="2"/>
        <v/>
      </c>
      <c r="K82" s="98" t="str">
        <f>IF($H82="","",COUNTIFS($I$5:I82,$I82))</f>
        <v/>
      </c>
      <c r="L82" s="99" t="str">
        <f t="shared" si="5"/>
        <v/>
      </c>
    </row>
    <row r="83" spans="8:12" x14ac:dyDescent="0.2">
      <c r="H83" s="98"/>
      <c r="I83" s="98"/>
      <c r="J83" s="98" t="str">
        <f t="shared" si="2"/>
        <v/>
      </c>
      <c r="K83" s="98" t="str">
        <f>IF($H83="","",COUNTIFS($I$5:I83,$I83))</f>
        <v/>
      </c>
      <c r="L83" s="99" t="str">
        <f t="shared" si="5"/>
        <v/>
      </c>
    </row>
    <row r="84" spans="8:12" x14ac:dyDescent="0.2">
      <c r="H84" s="98"/>
      <c r="I84" s="98"/>
      <c r="J84" s="98" t="str">
        <f t="shared" si="2"/>
        <v/>
      </c>
      <c r="K84" s="98" t="str">
        <f>IF($H84="","",COUNTIFS($I$5:I84,$I84))</f>
        <v/>
      </c>
      <c r="L84" s="99" t="str">
        <f t="shared" si="5"/>
        <v/>
      </c>
    </row>
    <row r="85" spans="8:12" x14ac:dyDescent="0.2">
      <c r="H85" s="98"/>
      <c r="I85" s="98"/>
      <c r="J85" s="98" t="str">
        <f t="shared" si="2"/>
        <v/>
      </c>
      <c r="K85" s="98" t="str">
        <f>IF($H85="","",COUNTIFS($I$5:I85,$I85))</f>
        <v/>
      </c>
      <c r="L85" s="99" t="str">
        <f t="shared" si="5"/>
        <v/>
      </c>
    </row>
    <row r="86" spans="8:12" x14ac:dyDescent="0.2">
      <c r="H86" s="98"/>
      <c r="I86" s="98"/>
      <c r="J86" s="98" t="str">
        <f t="shared" si="2"/>
        <v/>
      </c>
      <c r="K86" s="98" t="str">
        <f>IF($H86="","",COUNTIFS($I$5:I86,$I86))</f>
        <v/>
      </c>
      <c r="L86" s="99" t="str">
        <f t="shared" si="5"/>
        <v/>
      </c>
    </row>
    <row r="87" spans="8:12" x14ac:dyDescent="0.2">
      <c r="H87" s="98"/>
      <c r="I87" s="98"/>
      <c r="J87" s="98" t="str">
        <f t="shared" si="2"/>
        <v/>
      </c>
      <c r="K87" s="98" t="str">
        <f>IF($H87="","",COUNTIFS($I$5:I87,$I87))</f>
        <v/>
      </c>
      <c r="L87" s="99" t="str">
        <f t="shared" si="5"/>
        <v/>
      </c>
    </row>
    <row r="88" spans="8:12" x14ac:dyDescent="0.2">
      <c r="H88" s="98"/>
      <c r="I88" s="98"/>
      <c r="J88" s="98" t="str">
        <f t="shared" si="2"/>
        <v/>
      </c>
      <c r="K88" s="98" t="str">
        <f>IF($H88="","",COUNTIFS($I$5:I88,$I88))</f>
        <v/>
      </c>
      <c r="L88" s="99" t="str">
        <f t="shared" si="5"/>
        <v/>
      </c>
    </row>
    <row r="89" spans="8:12" x14ac:dyDescent="0.2">
      <c r="H89" s="98"/>
      <c r="I89" s="98"/>
      <c r="J89" s="98" t="str">
        <f t="shared" si="2"/>
        <v/>
      </c>
      <c r="K89" s="98" t="str">
        <f>IF($H89="","",COUNTIFS($I$5:I89,$I89))</f>
        <v/>
      </c>
      <c r="L89" s="99" t="str">
        <f t="shared" si="5"/>
        <v/>
      </c>
    </row>
    <row r="90" spans="8:12" x14ac:dyDescent="0.2">
      <c r="H90" s="98"/>
      <c r="I90" s="98"/>
      <c r="J90" s="98" t="str">
        <f t="shared" si="2"/>
        <v/>
      </c>
      <c r="K90" s="98" t="str">
        <f>IF($H90="","",COUNTIFS($I$5:I90,$I90))</f>
        <v/>
      </c>
      <c r="L90" s="99" t="str">
        <f t="shared" si="5"/>
        <v/>
      </c>
    </row>
    <row r="91" spans="8:12" x14ac:dyDescent="0.2">
      <c r="H91" s="98"/>
      <c r="I91" s="98"/>
      <c r="J91" s="98" t="str">
        <f t="shared" si="2"/>
        <v/>
      </c>
      <c r="K91" s="98" t="str">
        <f>IF($H91="","",COUNTIFS($I$5:I91,$I91))</f>
        <v/>
      </c>
      <c r="L91" s="99" t="str">
        <f t="shared" si="5"/>
        <v/>
      </c>
    </row>
    <row r="92" spans="8:12" x14ac:dyDescent="0.2">
      <c r="H92" s="98"/>
      <c r="I92" s="98"/>
      <c r="J92" s="98" t="str">
        <f t="shared" si="2"/>
        <v/>
      </c>
      <c r="K92" s="98" t="str">
        <f>IF($H92="","",COUNTIFS($I$5:I92,$I92))</f>
        <v/>
      </c>
      <c r="L92" s="99" t="str">
        <f t="shared" si="5"/>
        <v/>
      </c>
    </row>
    <row r="93" spans="8:12" x14ac:dyDescent="0.2">
      <c r="H93" s="98"/>
      <c r="I93" s="98"/>
      <c r="J93" s="98" t="str">
        <f t="shared" si="2"/>
        <v/>
      </c>
      <c r="K93" s="98" t="str">
        <f>IF($H93="","",COUNTIFS($I$5:I93,$I93))</f>
        <v/>
      </c>
      <c r="L93" s="99" t="str">
        <f t="shared" si="5"/>
        <v/>
      </c>
    </row>
    <row r="94" spans="8:12" x14ac:dyDescent="0.2">
      <c r="H94" s="98"/>
      <c r="I94" s="98"/>
      <c r="J94" s="98" t="str">
        <f t="shared" si="2"/>
        <v/>
      </c>
      <c r="K94" s="98" t="str">
        <f>IF($H94="","",COUNTIFS($I$5:I94,$I94))</f>
        <v/>
      </c>
      <c r="L94" s="99" t="str">
        <f t="shared" si="5"/>
        <v/>
      </c>
    </row>
    <row r="95" spans="8:12" x14ac:dyDescent="0.2">
      <c r="H95" s="98"/>
      <c r="I95" s="98"/>
      <c r="J95" s="98" t="str">
        <f t="shared" si="2"/>
        <v/>
      </c>
      <c r="K95" s="98" t="str">
        <f>IF($H95="","",COUNTIFS($I$5:I95,$I95))</f>
        <v/>
      </c>
      <c r="L95" s="99" t="str">
        <f t="shared" si="5"/>
        <v/>
      </c>
    </row>
    <row r="96" spans="8:12" x14ac:dyDescent="0.2">
      <c r="H96" s="98"/>
      <c r="I96" s="98"/>
      <c r="J96" s="98" t="str">
        <f t="shared" si="2"/>
        <v/>
      </c>
      <c r="K96" s="98" t="str">
        <f>IF($H96="","",COUNTIFS($I$5:I96,$I96))</f>
        <v/>
      </c>
      <c r="L96" s="99" t="str">
        <f t="shared" si="5"/>
        <v/>
      </c>
    </row>
    <row r="97" spans="8:12" x14ac:dyDescent="0.2">
      <c r="H97" s="98"/>
      <c r="I97" s="98"/>
      <c r="J97" s="98" t="str">
        <f t="shared" si="2"/>
        <v/>
      </c>
      <c r="K97" s="98" t="str">
        <f>IF($H97="","",COUNTIFS($I$5:I97,$I97))</f>
        <v/>
      </c>
      <c r="L97" s="99" t="str">
        <f t="shared" si="5"/>
        <v/>
      </c>
    </row>
    <row r="98" spans="8:12" x14ac:dyDescent="0.2">
      <c r="H98" s="98"/>
      <c r="I98" s="98"/>
      <c r="J98" s="98" t="str">
        <f t="shared" si="2"/>
        <v/>
      </c>
      <c r="K98" s="98" t="str">
        <f>IF($H98="","",COUNTIFS($I$5:I98,$I98))</f>
        <v/>
      </c>
      <c r="L98" s="99" t="str">
        <f t="shared" si="5"/>
        <v/>
      </c>
    </row>
    <row r="99" spans="8:12" x14ac:dyDescent="0.2">
      <c r="H99" s="98"/>
      <c r="I99" s="98"/>
      <c r="J99" s="98" t="str">
        <f t="shared" si="2"/>
        <v/>
      </c>
      <c r="K99" s="98" t="str">
        <f>IF($H99="","",COUNTIFS($I$5:I99,$I99))</f>
        <v/>
      </c>
      <c r="L99" s="99" t="str">
        <f t="shared" si="5"/>
        <v/>
      </c>
    </row>
    <row r="100" spans="8:12" x14ac:dyDescent="0.2">
      <c r="H100" s="98"/>
      <c r="I100" s="98"/>
      <c r="J100" s="98" t="str">
        <f t="shared" si="2"/>
        <v/>
      </c>
      <c r="K100" s="98" t="str">
        <f>IF($H100="","",COUNTIFS($I$5:I100,$I100))</f>
        <v/>
      </c>
      <c r="L100" s="99" t="str">
        <f t="shared" si="5"/>
        <v/>
      </c>
    </row>
    <row r="101" spans="8:12" x14ac:dyDescent="0.2">
      <c r="H101" s="98"/>
      <c r="I101" s="98"/>
      <c r="J101" s="98" t="str">
        <f t="shared" ref="J101:J158" si="6">IFERROR(INDEX($E$5:$F$14,MATCH($I101,$F$5:$F$14,0),1),"")</f>
        <v/>
      </c>
      <c r="K101" s="98" t="str">
        <f>IF($H101="","",COUNTIFS($I$5:I101,$I101))</f>
        <v/>
      </c>
      <c r="L101" s="99" t="str">
        <f t="shared" si="5"/>
        <v/>
      </c>
    </row>
    <row r="102" spans="8:12" x14ac:dyDescent="0.2">
      <c r="H102" s="98"/>
      <c r="I102" s="98"/>
      <c r="J102" s="98" t="str">
        <f t="shared" si="6"/>
        <v/>
      </c>
      <c r="K102" s="98" t="str">
        <f>IF($H102="","",COUNTIFS($I$5:I102,$I102))</f>
        <v/>
      </c>
      <c r="L102" s="99" t="str">
        <f t="shared" si="5"/>
        <v/>
      </c>
    </row>
    <row r="103" spans="8:12" x14ac:dyDescent="0.2">
      <c r="H103" s="98"/>
      <c r="I103" s="98"/>
      <c r="J103" s="98" t="str">
        <f t="shared" si="6"/>
        <v/>
      </c>
      <c r="K103" s="98" t="str">
        <f>IF($H103="","",COUNTIFS($I$5:I103,$I103))</f>
        <v/>
      </c>
      <c r="L103" s="99" t="str">
        <f t="shared" si="5"/>
        <v/>
      </c>
    </row>
    <row r="104" spans="8:12" x14ac:dyDescent="0.2">
      <c r="H104" s="98"/>
      <c r="I104" s="98"/>
      <c r="J104" s="98" t="str">
        <f t="shared" si="6"/>
        <v/>
      </c>
      <c r="K104" s="98" t="str">
        <f>IF($H104="","",COUNTIFS($I$5:I104,$I104))</f>
        <v/>
      </c>
      <c r="L104" s="99" t="str">
        <f t="shared" si="5"/>
        <v/>
      </c>
    </row>
    <row r="105" spans="8:12" x14ac:dyDescent="0.2">
      <c r="H105" s="98"/>
      <c r="I105" s="98"/>
      <c r="J105" s="98" t="str">
        <f t="shared" si="6"/>
        <v/>
      </c>
      <c r="K105" s="98" t="str">
        <f>IF($H105="","",COUNTIFS($I$5:I105,$I105))</f>
        <v/>
      </c>
      <c r="L105" s="99" t="str">
        <f t="shared" si="5"/>
        <v/>
      </c>
    </row>
    <row r="106" spans="8:12" x14ac:dyDescent="0.2">
      <c r="H106" s="98"/>
      <c r="I106" s="98"/>
      <c r="J106" s="98" t="str">
        <f t="shared" si="6"/>
        <v/>
      </c>
      <c r="K106" s="98" t="str">
        <f>IF($H106="","",COUNTIFS($I$5:I106,$I106))</f>
        <v/>
      </c>
      <c r="L106" s="99" t="str">
        <f t="shared" si="5"/>
        <v/>
      </c>
    </row>
    <row r="107" spans="8:12" x14ac:dyDescent="0.2">
      <c r="H107" s="98"/>
      <c r="I107" s="98"/>
      <c r="J107" s="98" t="str">
        <f t="shared" si="6"/>
        <v/>
      </c>
      <c r="K107" s="98" t="str">
        <f>IF($H107="","",COUNTIFS($I$5:I107,$I107))</f>
        <v/>
      </c>
      <c r="L107" s="99" t="str">
        <f t="shared" si="5"/>
        <v/>
      </c>
    </row>
    <row r="108" spans="8:12" x14ac:dyDescent="0.2">
      <c r="H108" s="98"/>
      <c r="I108" s="98"/>
      <c r="J108" s="98" t="str">
        <f t="shared" si="6"/>
        <v/>
      </c>
      <c r="K108" s="98" t="str">
        <f>IF($H108="","",COUNTIFS($I$5:I108,$I108))</f>
        <v/>
      </c>
      <c r="L108" s="99" t="str">
        <f t="shared" si="5"/>
        <v/>
      </c>
    </row>
    <row r="109" spans="8:12" x14ac:dyDescent="0.2">
      <c r="H109" s="98"/>
      <c r="I109" s="98"/>
      <c r="J109" s="98" t="str">
        <f t="shared" si="6"/>
        <v/>
      </c>
      <c r="K109" s="98" t="str">
        <f>IF($H109="","",COUNTIFS($I$5:I109,$I109))</f>
        <v/>
      </c>
      <c r="L109" s="99" t="str">
        <f t="shared" si="5"/>
        <v/>
      </c>
    </row>
    <row r="110" spans="8:12" x14ac:dyDescent="0.2">
      <c r="H110" s="98"/>
      <c r="I110" s="98"/>
      <c r="J110" s="98" t="str">
        <f t="shared" si="6"/>
        <v/>
      </c>
      <c r="K110" s="98" t="str">
        <f>IF($H110="","",COUNTIFS($I$5:I110,$I110))</f>
        <v/>
      </c>
      <c r="L110" s="99" t="str">
        <f t="shared" si="5"/>
        <v/>
      </c>
    </row>
    <row r="111" spans="8:12" x14ac:dyDescent="0.2">
      <c r="H111" s="98"/>
      <c r="I111" s="98"/>
      <c r="J111" s="98" t="str">
        <f t="shared" si="6"/>
        <v/>
      </c>
      <c r="K111" s="98" t="str">
        <f>IF($H111="","",COUNTIFS($I$5:I111,$I111))</f>
        <v/>
      </c>
      <c r="L111" s="99" t="str">
        <f t="shared" si="5"/>
        <v/>
      </c>
    </row>
    <row r="112" spans="8:12" x14ac:dyDescent="0.2">
      <c r="H112" s="98"/>
      <c r="I112" s="98"/>
      <c r="J112" s="98" t="str">
        <f t="shared" si="6"/>
        <v/>
      </c>
      <c r="K112" s="98" t="str">
        <f>IF($H112="","",COUNTIFS($I$5:I112,$I112))</f>
        <v/>
      </c>
      <c r="L112" s="99" t="str">
        <f t="shared" si="5"/>
        <v/>
      </c>
    </row>
    <row r="113" spans="8:12" x14ac:dyDescent="0.2">
      <c r="H113" s="98"/>
      <c r="I113" s="98"/>
      <c r="J113" s="98" t="str">
        <f t="shared" si="6"/>
        <v/>
      </c>
      <c r="K113" s="98" t="str">
        <f>IF($H113="","",COUNTIFS($I$5:I113,$I113))</f>
        <v/>
      </c>
      <c r="L113" s="99" t="str">
        <f t="shared" si="5"/>
        <v/>
      </c>
    </row>
    <row r="114" spans="8:12" x14ac:dyDescent="0.2">
      <c r="H114" s="98"/>
      <c r="I114" s="98"/>
      <c r="J114" s="98" t="str">
        <f t="shared" si="6"/>
        <v/>
      </c>
      <c r="K114" s="98" t="str">
        <f>IF($H114="","",COUNTIFS($I$5:I114,$I114))</f>
        <v/>
      </c>
      <c r="L114" s="99" t="str">
        <f t="shared" si="5"/>
        <v/>
      </c>
    </row>
    <row r="115" spans="8:12" x14ac:dyDescent="0.2">
      <c r="H115" s="98"/>
      <c r="I115" s="98"/>
      <c r="J115" s="98" t="str">
        <f t="shared" si="6"/>
        <v/>
      </c>
      <c r="K115" s="98" t="str">
        <f>IF($H115="","",COUNTIFS($I$5:I115,$I115))</f>
        <v/>
      </c>
      <c r="L115" s="99" t="str">
        <f t="shared" si="5"/>
        <v/>
      </c>
    </row>
    <row r="116" spans="8:12" x14ac:dyDescent="0.2">
      <c r="H116" s="98"/>
      <c r="I116" s="98"/>
      <c r="J116" s="98" t="str">
        <f t="shared" si="6"/>
        <v/>
      </c>
      <c r="K116" s="98" t="str">
        <f>IF($H116="","",COUNTIFS($I$5:I116,$I116))</f>
        <v/>
      </c>
      <c r="L116" s="99" t="str">
        <f t="shared" si="5"/>
        <v/>
      </c>
    </row>
    <row r="117" spans="8:12" x14ac:dyDescent="0.2">
      <c r="H117" s="98"/>
      <c r="I117" s="98"/>
      <c r="J117" s="98" t="str">
        <f t="shared" si="6"/>
        <v/>
      </c>
      <c r="K117" s="98" t="str">
        <f>IF($H117="","",COUNTIFS($I$5:I117,$I117))</f>
        <v/>
      </c>
      <c r="L117" s="99" t="str">
        <f t="shared" si="5"/>
        <v/>
      </c>
    </row>
    <row r="118" spans="8:12" x14ac:dyDescent="0.2">
      <c r="H118" s="98"/>
      <c r="I118" s="98"/>
      <c r="J118" s="98" t="str">
        <f t="shared" si="6"/>
        <v/>
      </c>
      <c r="K118" s="98" t="str">
        <f>IF($H118="","",COUNTIFS($I$5:I118,$I118))</f>
        <v/>
      </c>
      <c r="L118" s="99" t="str">
        <f t="shared" si="5"/>
        <v/>
      </c>
    </row>
    <row r="119" spans="8:12" x14ac:dyDescent="0.2">
      <c r="H119" s="98"/>
      <c r="I119" s="98"/>
      <c r="J119" s="98" t="str">
        <f t="shared" si="6"/>
        <v/>
      </c>
      <c r="K119" s="98" t="str">
        <f>IF($H119="","",COUNTIFS($I$5:I119,$I119))</f>
        <v/>
      </c>
      <c r="L119" s="99" t="str">
        <f t="shared" si="5"/>
        <v/>
      </c>
    </row>
    <row r="120" spans="8:12" x14ac:dyDescent="0.2">
      <c r="H120" s="98"/>
      <c r="I120" s="98"/>
      <c r="J120" s="98" t="str">
        <f t="shared" si="6"/>
        <v/>
      </c>
      <c r="K120" s="98" t="str">
        <f>IF($H120="","",COUNTIFS($I$5:I120,$I120))</f>
        <v/>
      </c>
      <c r="L120" s="99" t="str">
        <f t="shared" si="5"/>
        <v/>
      </c>
    </row>
    <row r="121" spans="8:12" x14ac:dyDescent="0.2">
      <c r="H121" s="98"/>
      <c r="I121" s="98"/>
      <c r="J121" s="98" t="str">
        <f t="shared" si="6"/>
        <v/>
      </c>
      <c r="K121" s="98" t="str">
        <f>IF($H121="","",COUNTIFS($I$5:I121,$I121))</f>
        <v/>
      </c>
      <c r="L121" s="99" t="str">
        <f t="shared" si="5"/>
        <v/>
      </c>
    </row>
    <row r="122" spans="8:12" x14ac:dyDescent="0.2">
      <c r="H122" s="98"/>
      <c r="I122" s="98"/>
      <c r="J122" s="98" t="str">
        <f t="shared" si="6"/>
        <v/>
      </c>
      <c r="K122" s="98" t="str">
        <f>IF($H122="","",COUNTIFS($I$5:I122,$I122))</f>
        <v/>
      </c>
      <c r="L122" s="99" t="str">
        <f t="shared" ref="L122:L158" si="7">IF($H122="","",_xlfn.CONCAT(J122,".",K122))</f>
        <v/>
      </c>
    </row>
    <row r="123" spans="8:12" x14ac:dyDescent="0.2">
      <c r="H123" s="98"/>
      <c r="I123" s="98"/>
      <c r="J123" s="98" t="str">
        <f t="shared" si="6"/>
        <v/>
      </c>
      <c r="K123" s="98" t="str">
        <f>IF($H123="","",COUNTIFS($I$5:I123,$I123))</f>
        <v/>
      </c>
      <c r="L123" s="99" t="str">
        <f t="shared" si="7"/>
        <v/>
      </c>
    </row>
    <row r="124" spans="8:12" x14ac:dyDescent="0.2">
      <c r="H124" s="98"/>
      <c r="I124" s="98"/>
      <c r="J124" s="98" t="str">
        <f t="shared" si="6"/>
        <v/>
      </c>
      <c r="K124" s="98" t="str">
        <f>IF($H124="","",COUNTIFS($I$5:I124,$I124))</f>
        <v/>
      </c>
      <c r="L124" s="99" t="str">
        <f t="shared" si="7"/>
        <v/>
      </c>
    </row>
    <row r="125" spans="8:12" x14ac:dyDescent="0.2">
      <c r="H125" s="98"/>
      <c r="I125" s="98"/>
      <c r="J125" s="98" t="str">
        <f t="shared" si="6"/>
        <v/>
      </c>
      <c r="K125" s="98" t="str">
        <f>IF($H125="","",COUNTIFS($I$5:I125,$I125))</f>
        <v/>
      </c>
      <c r="L125" s="99" t="str">
        <f t="shared" si="7"/>
        <v/>
      </c>
    </row>
    <row r="126" spans="8:12" x14ac:dyDescent="0.2">
      <c r="H126" s="98"/>
      <c r="I126" s="98"/>
      <c r="J126" s="98" t="str">
        <f t="shared" si="6"/>
        <v/>
      </c>
      <c r="K126" s="98" t="str">
        <f>IF($H126="","",COUNTIFS($I$5:I126,$I126))</f>
        <v/>
      </c>
      <c r="L126" s="99" t="str">
        <f t="shared" si="7"/>
        <v/>
      </c>
    </row>
    <row r="127" spans="8:12" x14ac:dyDescent="0.2">
      <c r="H127" s="98"/>
      <c r="I127" s="98"/>
      <c r="J127" s="98" t="str">
        <f t="shared" si="6"/>
        <v/>
      </c>
      <c r="K127" s="98" t="str">
        <f>IF($H127="","",COUNTIFS($I$5:I127,$I127))</f>
        <v/>
      </c>
      <c r="L127" s="99" t="str">
        <f t="shared" si="7"/>
        <v/>
      </c>
    </row>
    <row r="128" spans="8:12" x14ac:dyDescent="0.2">
      <c r="H128" s="98"/>
      <c r="I128" s="98"/>
      <c r="J128" s="98" t="str">
        <f t="shared" si="6"/>
        <v/>
      </c>
      <c r="K128" s="98" t="str">
        <f>IF($H128="","",COUNTIFS($I$5:I128,$I128))</f>
        <v/>
      </c>
      <c r="L128" s="99" t="str">
        <f t="shared" si="7"/>
        <v/>
      </c>
    </row>
    <row r="129" spans="8:12" x14ac:dyDescent="0.2">
      <c r="H129" s="98"/>
      <c r="I129" s="98"/>
      <c r="J129" s="98" t="str">
        <f t="shared" si="6"/>
        <v/>
      </c>
      <c r="K129" s="98" t="str">
        <f>IF($H129="","",COUNTIFS($I$5:I129,$I129))</f>
        <v/>
      </c>
      <c r="L129" s="99" t="str">
        <f t="shared" si="7"/>
        <v/>
      </c>
    </row>
    <row r="130" spans="8:12" x14ac:dyDescent="0.2">
      <c r="H130" s="98"/>
      <c r="I130" s="98"/>
      <c r="J130" s="98" t="str">
        <f t="shared" si="6"/>
        <v/>
      </c>
      <c r="K130" s="98" t="str">
        <f>IF($H130="","",COUNTIFS($I$5:I130,$I130))</f>
        <v/>
      </c>
      <c r="L130" s="99" t="str">
        <f t="shared" si="7"/>
        <v/>
      </c>
    </row>
    <row r="131" spans="8:12" x14ac:dyDescent="0.2">
      <c r="H131" s="98"/>
      <c r="I131" s="98"/>
      <c r="J131" s="98" t="str">
        <f t="shared" si="6"/>
        <v/>
      </c>
      <c r="K131" s="98" t="str">
        <f>IF($H131="","",COUNTIFS($I$5:I131,$I131))</f>
        <v/>
      </c>
      <c r="L131" s="99" t="str">
        <f t="shared" si="7"/>
        <v/>
      </c>
    </row>
    <row r="132" spans="8:12" x14ac:dyDescent="0.2">
      <c r="H132" s="98"/>
      <c r="I132" s="98"/>
      <c r="J132" s="98" t="str">
        <f t="shared" si="6"/>
        <v/>
      </c>
      <c r="K132" s="98" t="str">
        <f>IF($H132="","",COUNTIFS($I$5:I132,$I132))</f>
        <v/>
      </c>
      <c r="L132" s="99" t="str">
        <f t="shared" si="7"/>
        <v/>
      </c>
    </row>
    <row r="133" spans="8:12" x14ac:dyDescent="0.2">
      <c r="H133" s="98"/>
      <c r="I133" s="98"/>
      <c r="J133" s="98" t="str">
        <f t="shared" si="6"/>
        <v/>
      </c>
      <c r="K133" s="98" t="str">
        <f>IF($H133="","",COUNTIFS($I$5:I133,$I133))</f>
        <v/>
      </c>
      <c r="L133" s="99" t="str">
        <f t="shared" si="7"/>
        <v/>
      </c>
    </row>
    <row r="134" spans="8:12" x14ac:dyDescent="0.2">
      <c r="H134" s="98"/>
      <c r="I134" s="98"/>
      <c r="J134" s="98" t="str">
        <f t="shared" si="6"/>
        <v/>
      </c>
      <c r="K134" s="98" t="str">
        <f>IF($H134="","",COUNTIFS($I$5:I134,$I134))</f>
        <v/>
      </c>
      <c r="L134" s="99" t="str">
        <f t="shared" si="7"/>
        <v/>
      </c>
    </row>
    <row r="135" spans="8:12" x14ac:dyDescent="0.2">
      <c r="H135" s="98"/>
      <c r="I135" s="98"/>
      <c r="J135" s="98" t="str">
        <f t="shared" si="6"/>
        <v/>
      </c>
      <c r="K135" s="98" t="str">
        <f>IF($H135="","",COUNTIFS($I$5:I135,$I135))</f>
        <v/>
      </c>
      <c r="L135" s="99" t="str">
        <f t="shared" si="7"/>
        <v/>
      </c>
    </row>
    <row r="136" spans="8:12" x14ac:dyDescent="0.2">
      <c r="H136" s="98"/>
      <c r="I136" s="98"/>
      <c r="J136" s="98" t="str">
        <f t="shared" si="6"/>
        <v/>
      </c>
      <c r="K136" s="98" t="str">
        <f>IF($H136="","",COUNTIFS($I$5:I136,$I136))</f>
        <v/>
      </c>
      <c r="L136" s="99" t="str">
        <f t="shared" si="7"/>
        <v/>
      </c>
    </row>
    <row r="137" spans="8:12" x14ac:dyDescent="0.2">
      <c r="H137" s="98"/>
      <c r="I137" s="98"/>
      <c r="J137" s="98" t="str">
        <f t="shared" si="6"/>
        <v/>
      </c>
      <c r="K137" s="98" t="str">
        <f>IF($H137="","",COUNTIFS($I$5:I137,$I137))</f>
        <v/>
      </c>
      <c r="L137" s="99" t="str">
        <f t="shared" si="7"/>
        <v/>
      </c>
    </row>
    <row r="138" spans="8:12" x14ac:dyDescent="0.2">
      <c r="H138" s="98"/>
      <c r="I138" s="98"/>
      <c r="J138" s="98" t="str">
        <f t="shared" si="6"/>
        <v/>
      </c>
      <c r="K138" s="98" t="str">
        <f>IF($H138="","",COUNTIFS($I$5:I138,$I138))</f>
        <v/>
      </c>
      <c r="L138" s="99" t="str">
        <f t="shared" si="7"/>
        <v/>
      </c>
    </row>
    <row r="139" spans="8:12" x14ac:dyDescent="0.2">
      <c r="H139" s="98"/>
      <c r="I139" s="98"/>
      <c r="J139" s="98" t="str">
        <f t="shared" si="6"/>
        <v/>
      </c>
      <c r="K139" s="98" t="str">
        <f>IF($H139="","",COUNTIFS($I$5:I139,$I139))</f>
        <v/>
      </c>
      <c r="L139" s="99" t="str">
        <f t="shared" si="7"/>
        <v/>
      </c>
    </row>
    <row r="140" spans="8:12" x14ac:dyDescent="0.2">
      <c r="H140" s="98"/>
      <c r="I140" s="98"/>
      <c r="J140" s="98" t="str">
        <f t="shared" si="6"/>
        <v/>
      </c>
      <c r="K140" s="98" t="str">
        <f>IF($H140="","",COUNTIFS($I$5:I140,$I140))</f>
        <v/>
      </c>
      <c r="L140" s="99" t="str">
        <f t="shared" si="7"/>
        <v/>
      </c>
    </row>
    <row r="141" spans="8:12" x14ac:dyDescent="0.2">
      <c r="H141" s="98"/>
      <c r="I141" s="98"/>
      <c r="J141" s="98" t="str">
        <f t="shared" si="6"/>
        <v/>
      </c>
      <c r="K141" s="98" t="str">
        <f>IF($H141="","",COUNTIFS($I$5:I141,$I141))</f>
        <v/>
      </c>
      <c r="L141" s="99" t="str">
        <f t="shared" si="7"/>
        <v/>
      </c>
    </row>
    <row r="142" spans="8:12" x14ac:dyDescent="0.2">
      <c r="H142" s="98"/>
      <c r="I142" s="98"/>
      <c r="J142" s="98" t="str">
        <f t="shared" si="6"/>
        <v/>
      </c>
      <c r="K142" s="98" t="str">
        <f>IF($H142="","",COUNTIFS($I$5:I142,$I142))</f>
        <v/>
      </c>
      <c r="L142" s="99" t="str">
        <f t="shared" si="7"/>
        <v/>
      </c>
    </row>
    <row r="143" spans="8:12" x14ac:dyDescent="0.2">
      <c r="H143" s="98"/>
      <c r="I143" s="98"/>
      <c r="J143" s="98" t="str">
        <f t="shared" si="6"/>
        <v/>
      </c>
      <c r="K143" s="98" t="str">
        <f>IF($H143="","",COUNTIFS($I$5:I143,$I143))</f>
        <v/>
      </c>
      <c r="L143" s="99" t="str">
        <f t="shared" si="7"/>
        <v/>
      </c>
    </row>
    <row r="144" spans="8:12" x14ac:dyDescent="0.2">
      <c r="H144" s="98"/>
      <c r="I144" s="98"/>
      <c r="J144" s="98" t="str">
        <f t="shared" si="6"/>
        <v/>
      </c>
      <c r="K144" s="98" t="str">
        <f>IF($H144="","",COUNTIFS($I$5:I144,$I144))</f>
        <v/>
      </c>
      <c r="L144" s="99" t="str">
        <f t="shared" si="7"/>
        <v/>
      </c>
    </row>
    <row r="145" spans="8:12" x14ac:dyDescent="0.2">
      <c r="H145" s="98"/>
      <c r="I145" s="98"/>
      <c r="J145" s="98" t="str">
        <f t="shared" si="6"/>
        <v/>
      </c>
      <c r="K145" s="98" t="str">
        <f>IF($H145="","",COUNTIFS($I$5:I145,$I145))</f>
        <v/>
      </c>
      <c r="L145" s="99" t="str">
        <f t="shared" si="7"/>
        <v/>
      </c>
    </row>
    <row r="146" spans="8:12" x14ac:dyDescent="0.2">
      <c r="H146" s="98"/>
      <c r="I146" s="98"/>
      <c r="J146" s="98" t="str">
        <f t="shared" si="6"/>
        <v/>
      </c>
      <c r="K146" s="98" t="str">
        <f>IF($H146="","",COUNTIFS($I$5:I146,$I146))</f>
        <v/>
      </c>
      <c r="L146" s="99" t="str">
        <f t="shared" si="7"/>
        <v/>
      </c>
    </row>
    <row r="147" spans="8:12" x14ac:dyDescent="0.2">
      <c r="H147" s="98"/>
      <c r="I147" s="98"/>
      <c r="J147" s="98" t="str">
        <f t="shared" si="6"/>
        <v/>
      </c>
      <c r="K147" s="98" t="str">
        <f>IF($H147="","",COUNTIFS($I$5:I147,$I147))</f>
        <v/>
      </c>
      <c r="L147" s="99" t="str">
        <f t="shared" si="7"/>
        <v/>
      </c>
    </row>
    <row r="148" spans="8:12" x14ac:dyDescent="0.2">
      <c r="H148" s="98"/>
      <c r="I148" s="98"/>
      <c r="J148" s="98" t="str">
        <f t="shared" si="6"/>
        <v/>
      </c>
      <c r="K148" s="98" t="str">
        <f>IF($H148="","",COUNTIFS($I$5:I148,$I148))</f>
        <v/>
      </c>
      <c r="L148" s="99" t="str">
        <f t="shared" si="7"/>
        <v/>
      </c>
    </row>
    <row r="149" spans="8:12" x14ac:dyDescent="0.2">
      <c r="H149" s="98"/>
      <c r="I149" s="98"/>
      <c r="J149" s="98" t="str">
        <f t="shared" si="6"/>
        <v/>
      </c>
      <c r="K149" s="98" t="str">
        <f>IF($H149="","",COUNTIFS($I$5:I149,$I149))</f>
        <v/>
      </c>
      <c r="L149" s="99" t="str">
        <f t="shared" si="7"/>
        <v/>
      </c>
    </row>
    <row r="150" spans="8:12" x14ac:dyDescent="0.2">
      <c r="H150" s="98"/>
      <c r="I150" s="98"/>
      <c r="J150" s="98" t="str">
        <f t="shared" si="6"/>
        <v/>
      </c>
      <c r="K150" s="98" t="str">
        <f>IF($H150="","",COUNTIFS($I$5:I150,$I150))</f>
        <v/>
      </c>
      <c r="L150" s="99" t="str">
        <f t="shared" si="7"/>
        <v/>
      </c>
    </row>
    <row r="151" spans="8:12" x14ac:dyDescent="0.2">
      <c r="H151" s="98"/>
      <c r="I151" s="98"/>
      <c r="J151" s="98" t="str">
        <f t="shared" si="6"/>
        <v/>
      </c>
      <c r="K151" s="98" t="str">
        <f>IF($H151="","",COUNTIFS($I$5:I151,$I151))</f>
        <v/>
      </c>
      <c r="L151" s="99" t="str">
        <f t="shared" si="7"/>
        <v/>
      </c>
    </row>
    <row r="152" spans="8:12" x14ac:dyDescent="0.2">
      <c r="H152" s="98"/>
      <c r="I152" s="98"/>
      <c r="J152" s="98" t="str">
        <f t="shared" si="6"/>
        <v/>
      </c>
      <c r="K152" s="98" t="str">
        <f>IF($H152="","",COUNTIFS($I$5:I152,$I152))</f>
        <v/>
      </c>
      <c r="L152" s="99" t="str">
        <f t="shared" si="7"/>
        <v/>
      </c>
    </row>
    <row r="153" spans="8:12" x14ac:dyDescent="0.2">
      <c r="H153" s="98"/>
      <c r="I153" s="98"/>
      <c r="J153" s="98" t="str">
        <f t="shared" si="6"/>
        <v/>
      </c>
      <c r="K153" s="98" t="str">
        <f>IF($H153="","",COUNTIFS($I$5:I153,$I153))</f>
        <v/>
      </c>
      <c r="L153" s="99" t="str">
        <f t="shared" si="7"/>
        <v/>
      </c>
    </row>
    <row r="154" spans="8:12" x14ac:dyDescent="0.2">
      <c r="H154" s="98"/>
      <c r="I154" s="98"/>
      <c r="J154" s="98" t="str">
        <f t="shared" si="6"/>
        <v/>
      </c>
      <c r="K154" s="98" t="str">
        <f>IF($H154="","",COUNTIFS($I$5:I154,$I154))</f>
        <v/>
      </c>
      <c r="L154" s="99" t="str">
        <f t="shared" si="7"/>
        <v/>
      </c>
    </row>
    <row r="155" spans="8:12" x14ac:dyDescent="0.2">
      <c r="H155" s="98"/>
      <c r="I155" s="98"/>
      <c r="J155" s="98" t="str">
        <f t="shared" si="6"/>
        <v/>
      </c>
      <c r="K155" s="98" t="str">
        <f>IF($H155="","",COUNTIFS($I$5:I155,$I155))</f>
        <v/>
      </c>
      <c r="L155" s="99" t="str">
        <f t="shared" si="7"/>
        <v/>
      </c>
    </row>
    <row r="156" spans="8:12" x14ac:dyDescent="0.2">
      <c r="H156" s="98"/>
      <c r="I156" s="98"/>
      <c r="J156" s="98" t="str">
        <f t="shared" si="6"/>
        <v/>
      </c>
      <c r="K156" s="98" t="str">
        <f>IF($H156="","",COUNTIFS($I$5:I156,$I156))</f>
        <v/>
      </c>
      <c r="L156" s="99" t="str">
        <f t="shared" si="7"/>
        <v/>
      </c>
    </row>
    <row r="157" spans="8:12" x14ac:dyDescent="0.2">
      <c r="H157" s="98"/>
      <c r="I157" s="98"/>
      <c r="J157" s="98" t="str">
        <f t="shared" si="6"/>
        <v/>
      </c>
      <c r="K157" s="98" t="str">
        <f>IF($H157="","",COUNTIFS($I$5:I157,$I157))</f>
        <v/>
      </c>
      <c r="L157" s="99" t="str">
        <f t="shared" si="7"/>
        <v/>
      </c>
    </row>
    <row r="158" spans="8:12" x14ac:dyDescent="0.2">
      <c r="H158" s="98"/>
      <c r="I158" s="98"/>
      <c r="J158" s="98" t="str">
        <f t="shared" si="6"/>
        <v/>
      </c>
      <c r="K158" s="98" t="str">
        <f>IF($H158="","",COUNTIFS($I$5:I158,$I158))</f>
        <v/>
      </c>
      <c r="L158" s="99" t="str">
        <f t="shared" si="7"/>
        <v/>
      </c>
    </row>
  </sheetData>
  <dataValidations count="1">
    <dataValidation type="list" allowBlank="1" showInputMessage="1" showErrorMessage="1" sqref="I159:I1048576 I97:I111 I5:I81" xr:uid="{C97DA6D2-30A6-4431-883B-A35FFEC4088C}">
      <formula1>Tipo_Gastos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Plantilla gastos</vt:lpstr>
      <vt:lpstr>Registro de gastos</vt:lpstr>
      <vt:lpstr>Tablas</vt:lpstr>
      <vt:lpstr>Años</vt:lpstr>
      <vt:lpstr>Tipo_Gastos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Anual Empresa  v4.0</dc:title>
  <dc:creator>AEPG</dc:creator>
  <cp:lastModifiedBy>Rankorner Rankorner</cp:lastModifiedBy>
  <cp:lastPrinted>2009-01-30T10:49:38Z</cp:lastPrinted>
  <dcterms:created xsi:type="dcterms:W3CDTF">2004-03-31T08:32:20Z</dcterms:created>
  <dcterms:modified xsi:type="dcterms:W3CDTF">2025-10-12T13:00:02Z</dcterms:modified>
</cp:coreProperties>
</file>